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F6487BEF-4BC2-4C96-961E-111A594B59B3}" xr6:coauthVersionLast="47" xr6:coauthVersionMax="47" xr10:uidLastSave="{00000000-0000-0000-0000-000000000000}"/>
  <workbookProtection lockStructure="1"/>
  <bookViews>
    <workbookView xWindow="-108" yWindow="-108" windowWidth="23256" windowHeight="12576" tabRatio="853" activeTab="6" xr2:uid="{00000000-000D-0000-FFFF-FFFF00000000}"/>
  </bookViews>
  <sheets>
    <sheet name="CONTENTS" sheetId="16" r:id="rId1"/>
    <sheet name="CASHBOOK" sheetId="5" r:id="rId2"/>
    <sheet name="AGENDA ENTRY" sheetId="15" r:id="rId3"/>
    <sheet name="BUDGET TRACKING" sheetId="7" r:id="rId4"/>
    <sheet name="BANK RECONCILIATION" sheetId="11" r:id="rId5"/>
    <sheet name="BALANCE SHEET" sheetId="17" r:id="rId6"/>
    <sheet name="VAT RECOVERY" sheetId="10" r:id="rId7"/>
  </sheets>
  <definedNames>
    <definedName name="_YEAR">#REF!</definedName>
    <definedName name="_xlnm.Print_Area" localSheetId="4">'BANK RECONCILIATION'!$B$2:$F$55</definedName>
    <definedName name="RowTitleRegion1..G2">#REF!</definedName>
    <definedName name="Title1">#REF!</definedName>
    <definedName name="Title2">#REF!</definedName>
    <definedName name="Title3">#REF!</definedName>
    <definedName name="Title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8" i="5" l="1"/>
  <c r="H189" i="5"/>
  <c r="H190" i="5"/>
  <c r="H191" i="5"/>
  <c r="F188" i="5"/>
  <c r="F189" i="5"/>
  <c r="F190" i="5"/>
  <c r="F191" i="5"/>
  <c r="D188" i="5"/>
  <c r="D189" i="5"/>
  <c r="D190" i="5"/>
  <c r="D191" i="5"/>
  <c r="F172" i="5"/>
  <c r="E32" i="17"/>
  <c r="D170" i="10"/>
  <c r="D171" i="10"/>
  <c r="D172" i="10"/>
  <c r="D173" i="10"/>
  <c r="B170" i="10"/>
  <c r="B171" i="10"/>
  <c r="B172" i="10"/>
  <c r="B173" i="10"/>
  <c r="C170" i="10"/>
  <c r="C171" i="10"/>
  <c r="C172" i="10"/>
  <c r="C173" i="10"/>
  <c r="F19" i="7"/>
  <c r="K170" i="5"/>
  <c r="K171" i="5"/>
  <c r="D35" i="11"/>
  <c r="D36" i="11"/>
  <c r="D37" i="11"/>
  <c r="D38" i="11"/>
  <c r="C35" i="11"/>
  <c r="C36" i="11"/>
  <c r="C37" i="11"/>
  <c r="C38" i="11"/>
  <c r="B35" i="11"/>
  <c r="B36" i="11"/>
  <c r="B37" i="11"/>
  <c r="B38" i="11"/>
  <c r="E29" i="15"/>
  <c r="D29" i="15"/>
  <c r="C29" i="15"/>
  <c r="B29" i="15"/>
  <c r="B9" i="15"/>
  <c r="B10" i="15"/>
  <c r="B11" i="15"/>
  <c r="B12" i="15"/>
  <c r="B13" i="15"/>
  <c r="B14" i="15"/>
  <c r="B15" i="15"/>
  <c r="B16" i="15"/>
  <c r="C32" i="17"/>
  <c r="C19" i="17"/>
  <c r="C29" i="17"/>
  <c r="C28" i="17"/>
  <c r="C24" i="17"/>
  <c r="C21" i="17"/>
  <c r="C20" i="17"/>
  <c r="C16" i="17"/>
  <c r="AB172" i="5"/>
  <c r="E15" i="17" s="1"/>
  <c r="C30" i="17" l="1"/>
  <c r="D28" i="7"/>
  <c r="D25" i="7"/>
  <c r="F25" i="7" s="1"/>
  <c r="W172" i="5"/>
  <c r="E10" i="17" s="1"/>
  <c r="X172" i="5"/>
  <c r="E11" i="17" s="1"/>
  <c r="Y172" i="5"/>
  <c r="E12" i="17" s="1"/>
  <c r="Z172" i="5"/>
  <c r="E13" i="17" s="1"/>
  <c r="AA172" i="5"/>
  <c r="E14" i="17" s="1"/>
  <c r="V172" i="5"/>
  <c r="E29" i="7"/>
  <c r="E4" i="7"/>
  <c r="E9" i="15"/>
  <c r="E10" i="15"/>
  <c r="E11" i="15"/>
  <c r="E12" i="15"/>
  <c r="E13" i="15"/>
  <c r="E14" i="15"/>
  <c r="E15" i="15"/>
  <c r="E16" i="15"/>
  <c r="D9" i="15"/>
  <c r="D10" i="15"/>
  <c r="D11" i="15"/>
  <c r="D12" i="15"/>
  <c r="D13" i="15"/>
  <c r="D14" i="15"/>
  <c r="D15" i="15"/>
  <c r="D16" i="15"/>
  <c r="C9" i="15"/>
  <c r="C10" i="15"/>
  <c r="C11" i="15"/>
  <c r="C12" i="15"/>
  <c r="C13" i="15"/>
  <c r="C14" i="15"/>
  <c r="C15" i="15"/>
  <c r="C16" i="15"/>
  <c r="AB175" i="5" l="1"/>
  <c r="E9" i="17"/>
  <c r="E16" i="17" s="1"/>
  <c r="D22" i="7"/>
  <c r="F22" i="7" s="1"/>
  <c r="D26" i="7"/>
  <c r="D23" i="7"/>
  <c r="F23" i="7" s="1"/>
  <c r="D27" i="7"/>
  <c r="D24" i="7"/>
  <c r="F24" i="7" s="1"/>
  <c r="D29" i="7" l="1"/>
  <c r="F29" i="7" s="1"/>
  <c r="D52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E18" i="7" l="1"/>
  <c r="R172" i="5"/>
  <c r="D14" i="7" l="1"/>
  <c r="F14" i="7" s="1"/>
  <c r="E26" i="17"/>
  <c r="H172" i="5"/>
  <c r="I172" i="5"/>
  <c r="K172" i="5"/>
  <c r="L172" i="5"/>
  <c r="M172" i="5"/>
  <c r="N172" i="5"/>
  <c r="O172" i="5"/>
  <c r="P172" i="5"/>
  <c r="Q172" i="5"/>
  <c r="S172" i="5"/>
  <c r="E27" i="17" s="1"/>
  <c r="T172" i="5"/>
  <c r="U172" i="5"/>
  <c r="J3" i="5"/>
  <c r="J4" i="5" s="1"/>
  <c r="J5" i="5" s="1"/>
  <c r="J6" i="5" s="1"/>
  <c r="J7" i="5" s="1"/>
  <c r="J8" i="5" s="1"/>
  <c r="J9" i="5" s="1"/>
  <c r="J10" i="5" s="1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J45" i="5" s="1"/>
  <c r="J46" i="5" s="1"/>
  <c r="J47" i="5" s="1"/>
  <c r="J48" i="5" s="1"/>
  <c r="J49" i="5" s="1"/>
  <c r="J50" i="5" s="1"/>
  <c r="J51" i="5" s="1"/>
  <c r="J52" i="5" s="1"/>
  <c r="J53" i="5" s="1"/>
  <c r="J54" i="5" s="1"/>
  <c r="J55" i="5" s="1"/>
  <c r="J56" i="5" s="1"/>
  <c r="J57" i="5" s="1"/>
  <c r="J58" i="5" s="1"/>
  <c r="J59" i="5" s="1"/>
  <c r="J60" i="5" s="1"/>
  <c r="J61" i="5" s="1"/>
  <c r="J62" i="5" s="1"/>
  <c r="J63" i="5" s="1"/>
  <c r="J64" i="5" s="1"/>
  <c r="J65" i="5" s="1"/>
  <c r="J66" i="5" s="1"/>
  <c r="J67" i="5" s="1"/>
  <c r="J68" i="5" s="1"/>
  <c r="J69" i="5" s="1"/>
  <c r="J70" i="5" s="1"/>
  <c r="J71" i="5" s="1"/>
  <c r="J72" i="5" s="1"/>
  <c r="J73" i="5" s="1"/>
  <c r="J74" i="5" s="1"/>
  <c r="J75" i="5" s="1"/>
  <c r="J76" i="5" s="1"/>
  <c r="J77" i="5" s="1"/>
  <c r="J78" i="5" s="1"/>
  <c r="J79" i="5" s="1"/>
  <c r="J80" i="5" s="1"/>
  <c r="J81" i="5" s="1"/>
  <c r="J82" i="5" s="1"/>
  <c r="J83" i="5" s="1"/>
  <c r="J84" i="5" s="1"/>
  <c r="J85" i="5" s="1"/>
  <c r="J86" i="5" s="1"/>
  <c r="J87" i="5" s="1"/>
  <c r="J88" i="5" s="1"/>
  <c r="J89" i="5" s="1"/>
  <c r="J90" i="5" s="1"/>
  <c r="J91" i="5" s="1"/>
  <c r="J92" i="5" s="1"/>
  <c r="J93" i="5" s="1"/>
  <c r="J94" i="5" s="1"/>
  <c r="J95" i="5" s="1"/>
  <c r="J96" i="5" s="1"/>
  <c r="J97" i="5" s="1"/>
  <c r="J98" i="5" s="1"/>
  <c r="J99" i="5" s="1"/>
  <c r="J100" i="5" s="1"/>
  <c r="J101" i="5" s="1"/>
  <c r="J102" i="5" s="1"/>
  <c r="J103" i="5" s="1"/>
  <c r="J104" i="5" s="1"/>
  <c r="J105" i="5" s="1"/>
  <c r="J106" i="5" s="1"/>
  <c r="J107" i="5" s="1"/>
  <c r="J108" i="5" s="1"/>
  <c r="J109" i="5" s="1"/>
  <c r="J110" i="5" s="1"/>
  <c r="J111" i="5" s="1"/>
  <c r="J112" i="5" s="1"/>
  <c r="J113" i="5" s="1"/>
  <c r="J114" i="5" s="1"/>
  <c r="J115" i="5" s="1"/>
  <c r="J116" i="5" s="1"/>
  <c r="J117" i="5" s="1"/>
  <c r="J118" i="5" s="1"/>
  <c r="J119" i="5" s="1"/>
  <c r="J120" i="5" s="1"/>
  <c r="J121" i="5" s="1"/>
  <c r="J122" i="5" s="1"/>
  <c r="J123" i="5" s="1"/>
  <c r="J124" i="5" s="1"/>
  <c r="J125" i="5" s="1"/>
  <c r="J126" i="5" s="1"/>
  <c r="J127" i="5" s="1"/>
  <c r="J128" i="5" s="1"/>
  <c r="J129" i="5" s="1"/>
  <c r="J130" i="5" s="1"/>
  <c r="J131" i="5" s="1"/>
  <c r="J132" i="5" s="1"/>
  <c r="J133" i="5" s="1"/>
  <c r="J134" i="5" s="1"/>
  <c r="J135" i="5" s="1"/>
  <c r="J136" i="5" s="1"/>
  <c r="J137" i="5" s="1"/>
  <c r="J138" i="5" s="1"/>
  <c r="J139" i="5" s="1"/>
  <c r="J140" i="5" s="1"/>
  <c r="J141" i="5" s="1"/>
  <c r="J142" i="5" s="1"/>
  <c r="U175" i="5" l="1"/>
  <c r="D13" i="7"/>
  <c r="F13" i="7" s="1"/>
  <c r="E25" i="17"/>
  <c r="D9" i="7"/>
  <c r="F9" i="7" s="1"/>
  <c r="E21" i="17"/>
  <c r="D17" i="7"/>
  <c r="F17" i="7" s="1"/>
  <c r="E29" i="17"/>
  <c r="D12" i="7"/>
  <c r="F12" i="7" s="1"/>
  <c r="E24" i="17"/>
  <c r="D8" i="7"/>
  <c r="F8" i="7" s="1"/>
  <c r="E20" i="17"/>
  <c r="D16" i="7"/>
  <c r="F16" i="7" s="1"/>
  <c r="E28" i="17"/>
  <c r="D11" i="7"/>
  <c r="F11" i="7" s="1"/>
  <c r="E23" i="17"/>
  <c r="E19" i="17"/>
  <c r="D10" i="7"/>
  <c r="F10" i="7" s="1"/>
  <c r="E22" i="17"/>
  <c r="D7" i="7"/>
  <c r="F7" i="7" s="1"/>
  <c r="D15" i="7"/>
  <c r="F15" i="7" s="1"/>
  <c r="J143" i="5"/>
  <c r="J144" i="5" s="1"/>
  <c r="E30" i="17" l="1"/>
  <c r="D18" i="7"/>
  <c r="F18" i="7" s="1"/>
  <c r="J145" i="5"/>
  <c r="J146" i="5" s="1"/>
  <c r="J147" i="5" s="1"/>
  <c r="J148" i="5" s="1"/>
  <c r="J149" i="5" s="1"/>
  <c r="J150" i="5" s="1"/>
  <c r="J151" i="5" s="1"/>
  <c r="J152" i="5" s="1"/>
  <c r="G100" i="5"/>
  <c r="E102" i="10" s="1"/>
  <c r="G81" i="5"/>
  <c r="E83" i="10" s="1"/>
  <c r="G39" i="5"/>
  <c r="E41" i="10" s="1"/>
  <c r="G2" i="5"/>
  <c r="E4" i="10" s="1"/>
  <c r="E175" i="10" l="1"/>
  <c r="J153" i="5"/>
  <c r="F19" i="11"/>
  <c r="D12" i="11" s="1"/>
  <c r="G172" i="5"/>
  <c r="J154" i="5" l="1"/>
  <c r="F20" i="11"/>
  <c r="J155" i="5" l="1"/>
  <c r="F21" i="11"/>
  <c r="J156" i="5" l="1"/>
  <c r="F22" i="11"/>
  <c r="J157" i="5" l="1"/>
  <c r="F23" i="11"/>
  <c r="J158" i="5" l="1"/>
  <c r="F24" i="11"/>
  <c r="J159" i="5" l="1"/>
  <c r="F25" i="11"/>
  <c r="J160" i="5" l="1"/>
  <c r="F26" i="11"/>
  <c r="J161" i="5" l="1"/>
  <c r="F27" i="11"/>
  <c r="J162" i="5" l="1"/>
  <c r="F28" i="11"/>
  <c r="J163" i="5" l="1"/>
  <c r="F29" i="11"/>
  <c r="J164" i="5" l="1"/>
  <c r="F30" i="11"/>
  <c r="J165" i="5" l="1"/>
  <c r="F31" i="11"/>
  <c r="J166" i="5" l="1"/>
  <c r="F32" i="11"/>
  <c r="J167" i="5" l="1"/>
  <c r="J168" i="5" s="1"/>
  <c r="F33" i="11"/>
  <c r="J169" i="5" l="1"/>
  <c r="F35" i="11"/>
  <c r="F34" i="11"/>
  <c r="F36" i="11" l="1"/>
  <c r="J170" i="5"/>
  <c r="F37" i="11" l="1"/>
  <c r="J171" i="5"/>
  <c r="E174" i="5" l="1"/>
  <c r="F38" i="11"/>
  <c r="D13" i="11" s="1"/>
</calcChain>
</file>

<file path=xl/sharedStrings.xml><?xml version="1.0" encoding="utf-8"?>
<sst xmlns="http://schemas.openxmlformats.org/spreadsheetml/2006/main" count="850" uniqueCount="330">
  <si>
    <t>Budget</t>
  </si>
  <si>
    <t>Date</t>
  </si>
  <si>
    <t>Staffing Costs</t>
  </si>
  <si>
    <t>Tree Care</t>
  </si>
  <si>
    <t>Grants</t>
  </si>
  <si>
    <t>Technology</t>
  </si>
  <si>
    <t>SDC</t>
  </si>
  <si>
    <t>HMRC</t>
  </si>
  <si>
    <t>Town Upkeep &amp; Mowing</t>
  </si>
  <si>
    <t>Training</t>
  </si>
  <si>
    <t>Goods &amp; Services Purchases</t>
  </si>
  <si>
    <t>Code</t>
  </si>
  <si>
    <t xml:space="preserve">Insurance, Fees &amp; Surveys </t>
  </si>
  <si>
    <t>Income</t>
  </si>
  <si>
    <t>Goods/Services/Income Stream</t>
  </si>
  <si>
    <t>Supplier/Recipient</t>
  </si>
  <si>
    <t>Net</t>
  </si>
  <si>
    <t>VAT</t>
  </si>
  <si>
    <t>Gross</t>
  </si>
  <si>
    <t>01.04.22</t>
  </si>
  <si>
    <t>04.04.22</t>
  </si>
  <si>
    <t>05.04.22</t>
  </si>
  <si>
    <t>07.04.22</t>
  </si>
  <si>
    <t>08.04.22</t>
  </si>
  <si>
    <t>14.04.22</t>
  </si>
  <si>
    <t>19.04.22</t>
  </si>
  <si>
    <t>20.04.22</t>
  </si>
  <si>
    <t>22.04.22</t>
  </si>
  <si>
    <t>27.04.22</t>
  </si>
  <si>
    <t>28.04.22</t>
  </si>
  <si>
    <t>29.04.22</t>
  </si>
  <si>
    <t>03.05.22</t>
  </si>
  <si>
    <t>04.05.22</t>
  </si>
  <si>
    <t>05.05.22</t>
  </si>
  <si>
    <t>09.05.22</t>
  </si>
  <si>
    <t>10.05.22</t>
  </si>
  <si>
    <t>11.05.22</t>
  </si>
  <si>
    <t>17.05.22</t>
  </si>
  <si>
    <t>19.05.22</t>
  </si>
  <si>
    <t>26.05.22</t>
  </si>
  <si>
    <t>30.05.22</t>
  </si>
  <si>
    <t>31.05.22</t>
  </si>
  <si>
    <t>01.06.22</t>
  </si>
  <si>
    <t>06.06.22</t>
  </si>
  <si>
    <t>08.06.22</t>
  </si>
  <si>
    <t>10.06.22</t>
  </si>
  <si>
    <t>14.06.22</t>
  </si>
  <si>
    <t>17.06.22</t>
  </si>
  <si>
    <t>20.06.22</t>
  </si>
  <si>
    <t>27.06.22</t>
  </si>
  <si>
    <t>30.06.22</t>
  </si>
  <si>
    <t>01.07.22</t>
  </si>
  <si>
    <t>04.07.22</t>
  </si>
  <si>
    <t>05.07.22</t>
  </si>
  <si>
    <t>15.07.22</t>
  </si>
  <si>
    <t>18.07.22</t>
  </si>
  <si>
    <t>30.07.22</t>
  </si>
  <si>
    <t>Storage facility</t>
  </si>
  <si>
    <t xml:space="preserve">Orbit Housing </t>
  </si>
  <si>
    <t>Allotment holders fee</t>
  </si>
  <si>
    <t xml:space="preserve">Website </t>
  </si>
  <si>
    <t xml:space="preserve">Fasthosts </t>
  </si>
  <si>
    <t>Contractor's Labour Charges</t>
  </si>
  <si>
    <t>Colin Harrison</t>
  </si>
  <si>
    <t xml:space="preserve">Bank Transfer </t>
  </si>
  <si>
    <t>From Deposit Account</t>
  </si>
  <si>
    <t>NDP consultancy</t>
  </si>
  <si>
    <t>Avon Planning Services</t>
  </si>
  <si>
    <t>Publicity</t>
  </si>
  <si>
    <t>Henley Focus Magazine</t>
  </si>
  <si>
    <t>Renting Memorial Hall for meetings</t>
  </si>
  <si>
    <t>HWMT</t>
  </si>
  <si>
    <t>Oak trees for Jubilee</t>
  </si>
  <si>
    <t>Hutchings &amp; Son</t>
  </si>
  <si>
    <t>Children's Play Areas</t>
  </si>
  <si>
    <t>Kompan</t>
  </si>
  <si>
    <t>Materials</t>
  </si>
  <si>
    <t>R Adams</t>
  </si>
  <si>
    <t>Election charges [Bryn Turner]</t>
  </si>
  <si>
    <t>Flood warning signs</t>
  </si>
  <si>
    <t>Viking Signs Ltd</t>
  </si>
  <si>
    <t>Councillor Training</t>
  </si>
  <si>
    <t>WALC</t>
  </si>
  <si>
    <t>Town promotional iniatives</t>
  </si>
  <si>
    <t>Shakespeare's England</t>
  </si>
  <si>
    <t>Support for town associations [Mini-Grants]</t>
  </si>
  <si>
    <t>Henley Court Leet [Jubilee]</t>
  </si>
  <si>
    <t>Henley RBL [Jubilee]</t>
  </si>
  <si>
    <t>Henley Repair Café</t>
  </si>
  <si>
    <t>VAT Claim</t>
  </si>
  <si>
    <t>Emergency Plan contact number</t>
  </si>
  <si>
    <t>Vonage</t>
  </si>
  <si>
    <t>Rubber chippings for toddlers play area</t>
  </si>
  <si>
    <t>Adomast Limited</t>
  </si>
  <si>
    <t>Support for town associations [Grants]</t>
  </si>
  <si>
    <t>Guild Hall Trust [Arts4All]</t>
  </si>
  <si>
    <t>Beacon assembly for Jubilee celebrations</t>
  </si>
  <si>
    <t>21CC Group Limited</t>
  </si>
  <si>
    <t>Materials for new pond jetty Riverlands</t>
  </si>
  <si>
    <t>Grafton Merchanting</t>
  </si>
  <si>
    <t>First tranche 22-23 Precept payment</t>
  </si>
  <si>
    <t>JPC Current&gt;Deposit</t>
  </si>
  <si>
    <t>Wages for April 2022</t>
  </si>
  <si>
    <t>Clerk</t>
  </si>
  <si>
    <t>Clerks Allowance &amp; Expenses for April 2022</t>
  </si>
  <si>
    <t>Decking materials for pond jetty</t>
  </si>
  <si>
    <t>Oil surface treatement [3 cans]</t>
  </si>
  <si>
    <t>PAYE &amp; NIC</t>
  </si>
  <si>
    <t>Croft car park business rates 22-23 [Balance]</t>
  </si>
  <si>
    <t>Two page spread local magazine</t>
  </si>
  <si>
    <t>April 2 cuts, three parks</t>
  </si>
  <si>
    <t>WS Gardens</t>
  </si>
  <si>
    <t>Emergency tree work William James Way</t>
  </si>
  <si>
    <t>T Mousley &amp; Sons</t>
  </si>
  <si>
    <t>Emergency tree work Riverside Gardens</t>
  </si>
  <si>
    <t>Tree survey follow-up works [Littleworth]</t>
  </si>
  <si>
    <t>Template design work for NDP</t>
  </si>
  <si>
    <t>Natalie Walker [Shoesmiths]</t>
  </si>
  <si>
    <t>Admin fee for band upgrade</t>
  </si>
  <si>
    <t>EdgeIT Limited</t>
  </si>
  <si>
    <t>Tree survey follow-up works [Riverlands]</t>
  </si>
  <si>
    <t>Website support services JPC website</t>
  </si>
  <si>
    <t>HTDL</t>
  </si>
  <si>
    <t>Hosting fees JPC website</t>
  </si>
  <si>
    <t>Annual subscription fee [£2.00 overpaid]</t>
  </si>
  <si>
    <t>Commemorative tree planting Henley bounds</t>
  </si>
  <si>
    <t>Tree Shop Limited</t>
  </si>
  <si>
    <t>Grant award 22-23</t>
  </si>
  <si>
    <t>Henley Community Library</t>
  </si>
  <si>
    <t>Major Grant award 22-23</t>
  </si>
  <si>
    <t>Henley Hot Wheels</t>
  </si>
  <si>
    <t>Christmas Lights</t>
  </si>
  <si>
    <t>Combined Churches</t>
  </si>
  <si>
    <t>Henley Dementia Café</t>
  </si>
  <si>
    <t>Interest on late payment of s.106 WASPS</t>
  </si>
  <si>
    <t>Councillor's reimbursement payment</t>
  </si>
  <si>
    <t>Cllr Andrews [PA22 food]</t>
  </si>
  <si>
    <t>Jubilee children's teddy bears</t>
  </si>
  <si>
    <t>Gifts2Impress Limited</t>
  </si>
  <si>
    <t>Wages for May 2022</t>
  </si>
  <si>
    <t>Clerks Allowance &amp; Expenses for May 2022</t>
  </si>
  <si>
    <t>CL [Contribution to cost of gowns]</t>
  </si>
  <si>
    <t xml:space="preserve">Henley Court Leet </t>
  </si>
  <si>
    <t>Mini Grant award 22-23 [Set-up costs]</t>
  </si>
  <si>
    <t>Mini Grant award 22-23 [Contribution band]</t>
  </si>
  <si>
    <t xml:space="preserve">Henley RBL  </t>
  </si>
  <si>
    <t>Best dressed house award [Jubilee]</t>
  </si>
  <si>
    <t>Lucy Simpson [CN850]</t>
  </si>
  <si>
    <t>Book tokens for schools [Jubilee]</t>
  </si>
  <si>
    <t>Cllr Bainbridge [Reimburse]</t>
  </si>
  <si>
    <t>Posts and braces loos</t>
  </si>
  <si>
    <t>Calor gas for Mount Beacon</t>
  </si>
  <si>
    <t>Bag of cement collected</t>
  </si>
  <si>
    <t>May 2 cuts, three parks</t>
  </si>
  <si>
    <t>Two page spread local magazine [July 22]</t>
  </si>
  <si>
    <t>Cash payment for allotment [PS REF 500125]</t>
  </si>
  <si>
    <t>Jubilee prize award for best dressed house</t>
  </si>
  <si>
    <t>Henley Resident</t>
  </si>
  <si>
    <t>Wages for June 2022</t>
  </si>
  <si>
    <t>Clerks Allowance &amp; Expenses for June 2022</t>
  </si>
  <si>
    <t>Jubilee prize award for best dressed shop</t>
  </si>
  <si>
    <t>Bridal  Boutique</t>
  </si>
  <si>
    <t>Slabs and timber loos and playground fencng</t>
  </si>
  <si>
    <t>John Earle Estate Agents</t>
  </si>
  <si>
    <t>Delivery &amp; Collection Fees</t>
  </si>
  <si>
    <t>Andy Loos Limited</t>
  </si>
  <si>
    <t>Posts and lap fencing for portable loo area</t>
  </si>
  <si>
    <t>Sand, roadstone, cement etc</t>
  </si>
  <si>
    <t>Two page spread local magazine [August 22]</t>
  </si>
  <si>
    <t>Flowerbed weeding PHR car park</t>
  </si>
  <si>
    <t>Longacres Landscaping</t>
  </si>
  <si>
    <t>Pebbles 20mm for loo surrounds</t>
  </si>
  <si>
    <t>SDC - CCTV Fees 2022</t>
  </si>
  <si>
    <t xml:space="preserve">Tree works rear of 3 Fieldhouse [Quoted] </t>
  </si>
  <si>
    <t>Training seminar</t>
  </si>
  <si>
    <t>June 2 cuts, three parks.</t>
  </si>
  <si>
    <t>Contribution towards GH Gardens upkeep</t>
  </si>
  <si>
    <t xml:space="preserve">Guild Hall Trust </t>
  </si>
  <si>
    <t>Wages for July 2022</t>
  </si>
  <si>
    <t>Clerks Allowance &amp; Expenses for July 2022</t>
  </si>
  <si>
    <t xml:space="preserve">invoice </t>
  </si>
  <si>
    <t>invoice</t>
  </si>
  <si>
    <t>claim</t>
  </si>
  <si>
    <t>request</t>
  </si>
  <si>
    <t>Cllrs Expenses</t>
  </si>
  <si>
    <t>Balance</t>
  </si>
  <si>
    <t>01.08.22</t>
  </si>
  <si>
    <t>04.08.22</t>
  </si>
  <si>
    <t>11.08.22</t>
  </si>
  <si>
    <t>Hire charges</t>
  </si>
  <si>
    <t>July 1 cut, three parks.</t>
  </si>
  <si>
    <t>Payroll Services</t>
  </si>
  <si>
    <t>DM Payroll Services</t>
  </si>
  <si>
    <t>17.08.22</t>
  </si>
  <si>
    <t>18.08.22</t>
  </si>
  <si>
    <t>Charity payment</t>
  </si>
  <si>
    <t>CPRE</t>
  </si>
  <si>
    <t>22.08.22</t>
  </si>
  <si>
    <t>25.08.22</t>
  </si>
  <si>
    <t>31.08.22</t>
  </si>
  <si>
    <t>01.09.22</t>
  </si>
  <si>
    <t>One page spread local magazine [Sep 22]</t>
  </si>
  <si>
    <t>Insurance 2022-2023</t>
  </si>
  <si>
    <t>BHIB</t>
  </si>
  <si>
    <t>Second tranche 22-23 Precept payment</t>
  </si>
  <si>
    <t>Wages for August 2022</t>
  </si>
  <si>
    <t>Clerks Allowance &amp; Expenses for August 2022</t>
  </si>
  <si>
    <t>06.09.22</t>
  </si>
  <si>
    <t>12.09.22</t>
  </si>
  <si>
    <t>15.09.22</t>
  </si>
  <si>
    <t>16.09.22</t>
  </si>
  <si>
    <t>20.09.22</t>
  </si>
  <si>
    <t>29.09.22</t>
  </si>
  <si>
    <t>30.09.22</t>
  </si>
  <si>
    <t>Two page spread local magazine [Oct 22]</t>
  </si>
  <si>
    <t>Consuktancy Service Rural Matters</t>
  </si>
  <si>
    <t>RMT</t>
  </si>
  <si>
    <t>Accountancy Software Services</t>
  </si>
  <si>
    <t>Replacement flags [Stolen]</t>
  </si>
  <si>
    <t>Flagmakers Limited</t>
  </si>
  <si>
    <t>Town publicity campaign</t>
  </si>
  <si>
    <t>LG Membership Fees 2022-23</t>
  </si>
  <si>
    <t>SLCC</t>
  </si>
  <si>
    <t>Upkeep and mowing charges</t>
  </si>
  <si>
    <t>Rental charges</t>
  </si>
  <si>
    <t>Mislaid invoices and late payment charges</t>
  </si>
  <si>
    <t>Granting Award 2022-23</t>
  </si>
  <si>
    <t>Joseph Hardy Trust</t>
  </si>
  <si>
    <t>Totals</t>
  </si>
  <si>
    <t>Item</t>
  </si>
  <si>
    <t>Spend</t>
  </si>
  <si>
    <t>Used</t>
  </si>
  <si>
    <t>Services, Goods and Materials</t>
  </si>
  <si>
    <t>Supplier</t>
  </si>
  <si>
    <t>03.10.22</t>
  </si>
  <si>
    <t>04.10.22</t>
  </si>
  <si>
    <t>11.10.22</t>
  </si>
  <si>
    <t>17.10.22</t>
  </si>
  <si>
    <t>Bank Reconciliation Statement</t>
  </si>
  <si>
    <t>Lloyds Current Account</t>
  </si>
  <si>
    <t>Statement Number</t>
  </si>
  <si>
    <t>Statement Opening Balance:</t>
  </si>
  <si>
    <t>Statement Closing Balance</t>
  </si>
  <si>
    <t>True/Cashbook Closing Balance</t>
  </si>
  <si>
    <t>01.10.22</t>
  </si>
  <si>
    <t>31.10.22</t>
  </si>
  <si>
    <t>Supplier/Customer</t>
  </si>
  <si>
    <t xml:space="preserve">A/C 00335801 </t>
  </si>
  <si>
    <t>Debit</t>
  </si>
  <si>
    <t>Credit</t>
  </si>
  <si>
    <t>Signed….............................................</t>
  </si>
  <si>
    <t>Clerk &amp; RFO</t>
  </si>
  <si>
    <t>Chair of JPC</t>
  </si>
  <si>
    <t xml:space="preserve">Date: </t>
  </si>
  <si>
    <t>Beaudesert &amp; Henley in Arden JPC</t>
  </si>
  <si>
    <t>Bank Reconciliation Statement No.</t>
  </si>
  <si>
    <t>Precept</t>
  </si>
  <si>
    <t>31.03.2022</t>
  </si>
  <si>
    <t>Timber for various town upgrades</t>
  </si>
  <si>
    <t>Glasdon</t>
  </si>
  <si>
    <t>Creditor</t>
  </si>
  <si>
    <t>Provision</t>
  </si>
  <si>
    <t>Bench for Doctors Lane</t>
  </si>
  <si>
    <t>Hire charges portable loos</t>
  </si>
  <si>
    <t>Andy Loos</t>
  </si>
  <si>
    <t>Yellow lines Croft</t>
  </si>
  <si>
    <t>Acculine Markings Limited</t>
  </si>
  <si>
    <t>Advantage</t>
  </si>
  <si>
    <t>Jubilee tree works</t>
  </si>
  <si>
    <t>Yearly subscription mapping system</t>
  </si>
  <si>
    <t>Parish Online</t>
  </si>
  <si>
    <t>ISSUE DATE</t>
  </si>
  <si>
    <t xml:space="preserve">SDC </t>
  </si>
  <si>
    <t>EXPENDITURE</t>
  </si>
  <si>
    <t>INCOME</t>
  </si>
  <si>
    <t>Allotments</t>
  </si>
  <si>
    <t>Medical Centre Rent</t>
  </si>
  <si>
    <t>Funding</t>
  </si>
  <si>
    <t>Other Income</t>
  </si>
  <si>
    <t>CIL/s.106</t>
  </si>
  <si>
    <t>Interest</t>
  </si>
  <si>
    <t>31.03.23</t>
  </si>
  <si>
    <t>Income &amp; Expenditure Account</t>
  </si>
  <si>
    <t>INCOME TOTAL</t>
  </si>
  <si>
    <t>EXPENDITURE TOTAL</t>
  </si>
  <si>
    <t xml:space="preserve">2 page spread November Issue </t>
  </si>
  <si>
    <t>Henley Focus</t>
  </si>
  <si>
    <t>Skip for debris clearance at Riverlands</t>
  </si>
  <si>
    <t>Redditch Skip Hire</t>
  </si>
  <si>
    <t>AGENDA - CREDITORS</t>
  </si>
  <si>
    <t>Cut and paste to agenda</t>
  </si>
  <si>
    <t>Allotment Holder</t>
  </si>
  <si>
    <t>Outstanding Creditors</t>
  </si>
  <si>
    <t>Payments made since last meeting</t>
  </si>
  <si>
    <t>Ref</t>
  </si>
  <si>
    <t>Beaudesert &amp; Henley JPC</t>
  </si>
  <si>
    <t>VAT to be Claimed</t>
  </si>
  <si>
    <t>na</t>
  </si>
  <si>
    <t>dd</t>
  </si>
  <si>
    <t>18.10.22</t>
  </si>
  <si>
    <t>25.10.22</t>
  </si>
  <si>
    <t>Staffing</t>
  </si>
  <si>
    <t>Fees</t>
  </si>
  <si>
    <t>Upkeep</t>
  </si>
  <si>
    <t>Cllrs Exp</t>
  </si>
  <si>
    <t xml:space="preserve">Goods &amp; Services </t>
  </si>
  <si>
    <t>Medical Center Rent</t>
  </si>
  <si>
    <t>CILS</t>
  </si>
  <si>
    <t>Total</t>
  </si>
  <si>
    <t xml:space="preserve">AGENDA ENTRIES </t>
  </si>
  <si>
    <t>Consider Payments to:</t>
  </si>
  <si>
    <t>Paid since last meeting26/10/2022</t>
  </si>
  <si>
    <t>RECONCILED</t>
  </si>
  <si>
    <t>C Harrison</t>
  </si>
  <si>
    <t>Two cuts October</t>
  </si>
  <si>
    <t>October labour charges</t>
  </si>
  <si>
    <t>Renovation North Bus Shelter</t>
  </si>
  <si>
    <t>Skip for debris left from pond jetty ect Riverlands</t>
  </si>
  <si>
    <t>NA</t>
  </si>
  <si>
    <t>Target</t>
  </si>
  <si>
    <t>Clerk Wages</t>
  </si>
  <si>
    <t>Clerk Allowance</t>
  </si>
  <si>
    <t>Recover</t>
  </si>
  <si>
    <t>Apl-Oct 22</t>
  </si>
  <si>
    <t>Cash at Bank</t>
  </si>
  <si>
    <t>Cash Current Account</t>
  </si>
  <si>
    <t>Csh Deposit Account</t>
  </si>
  <si>
    <t>31.10.2022</t>
  </si>
  <si>
    <t>Tree care [fallen willow at Littleworth]</t>
  </si>
  <si>
    <t>Paint, bolts and Sanding Discs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</si>
</sst>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_);\(&quot;$&quot;#,##0.00\)"/>
    <numFmt numFmtId="165" formatCode="0_);\(0\)"/>
    <numFmt numFmtId="166" formatCode="&quot;£&quot;#,##0.00"/>
  </numFmts>
  <fonts count="32" x14ac:knownFonts="1">
    <font>
      <sz val="11"/>
      <color theme="1" tint="-0.24994659260841701"/>
      <name val="Gill Sans MT"/>
      <family val="2"/>
      <scheme val="minor"/>
    </font>
    <font>
      <sz val="18"/>
      <color theme="1" tint="-0.24994659260841701"/>
      <name val="Gill Sans MT"/>
      <family val="2"/>
      <scheme val="major"/>
    </font>
    <font>
      <u/>
      <sz val="11"/>
      <color theme="10"/>
      <name val="Gill Sans MT"/>
      <family val="2"/>
      <scheme val="minor"/>
    </font>
    <font>
      <sz val="11"/>
      <color theme="1" tint="-0.24994659260841701"/>
      <name val="Gill Sans MT"/>
      <family val="2"/>
      <scheme val="minor"/>
    </font>
    <font>
      <sz val="11"/>
      <color theme="1" tint="-0.249977111117893"/>
      <name val="Arial"/>
      <family val="2"/>
    </font>
    <font>
      <sz val="11"/>
      <color theme="1" tint="-0.2499465926084170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 tint="-0.24994659260841701"/>
      <name val="Arial"/>
      <family val="2"/>
    </font>
    <font>
      <b/>
      <sz val="11"/>
      <color theme="1" tint="-0.24994659260841701"/>
      <name val="Arial"/>
      <family val="2"/>
    </font>
    <font>
      <b/>
      <sz val="11"/>
      <color theme="1" tint="-0.24994659260841701"/>
      <name val="Gill Sans MT"/>
      <family val="2"/>
      <scheme val="minor"/>
    </font>
    <font>
      <sz val="11"/>
      <color rgb="FFFF0000"/>
      <name val="Gill Sans MT"/>
      <family val="2"/>
      <scheme val="minor"/>
    </font>
    <font>
      <sz val="11"/>
      <color rgb="FFFF0000"/>
      <name val="Arial"/>
      <family val="2"/>
    </font>
    <font>
      <b/>
      <sz val="12"/>
      <color theme="1" tint="-0.24994659260841701"/>
      <name val="Arial"/>
      <family val="2"/>
    </font>
    <font>
      <sz val="10"/>
      <color theme="1" tint="-0.24994659260841701"/>
      <name val="Gill Sans MT"/>
      <family val="2"/>
      <scheme val="minor"/>
    </font>
    <font>
      <b/>
      <sz val="10"/>
      <color theme="1" tint="-0.24994659260841701"/>
      <name val="Arial"/>
      <family val="2"/>
    </font>
    <font>
      <sz val="9"/>
      <color theme="1" tint="-0.24994659260841701"/>
      <name val="Arial"/>
      <family val="2"/>
    </font>
    <font>
      <b/>
      <sz val="14"/>
      <color theme="1" tint="-0.24994659260841701"/>
      <name val="Arial"/>
      <family val="2"/>
    </font>
    <font>
      <i/>
      <sz val="8"/>
      <color theme="1" tint="-0.24994659260841701"/>
      <name val="Arial"/>
      <family val="2"/>
    </font>
    <font>
      <sz val="11"/>
      <name val="Gill Sans MT"/>
      <family val="2"/>
      <scheme val="minor"/>
    </font>
    <font>
      <sz val="10"/>
      <color theme="1" tint="-0.249977111117893"/>
      <name val="Arial"/>
      <family val="2"/>
    </font>
    <font>
      <b/>
      <sz val="10"/>
      <color theme="1" tint="-0.24994659260841701"/>
      <name val="Gill Sans MT"/>
      <family val="2"/>
      <scheme val="minor"/>
    </font>
    <font>
      <b/>
      <sz val="9"/>
      <color theme="1" tint="-0.24994659260841701"/>
      <name val="Arial"/>
      <family val="2"/>
    </font>
    <font>
      <sz val="10"/>
      <color theme="0"/>
      <name val="Arial"/>
      <family val="2"/>
    </font>
    <font>
      <sz val="10"/>
      <color rgb="FFFF0000"/>
      <name val="Gill Sans MT"/>
      <family val="2"/>
      <scheme val="minor"/>
    </font>
    <font>
      <b/>
      <sz val="11"/>
      <color rgb="FFFF0000"/>
      <name val="Arial"/>
      <family val="2"/>
    </font>
    <font>
      <b/>
      <i/>
      <sz val="8"/>
      <color theme="1" tint="-0.24994659260841701"/>
      <name val="Arial"/>
      <family val="2"/>
    </font>
    <font>
      <b/>
      <sz val="11"/>
      <color rgb="FFFF0000"/>
      <name val="Gill Sans MT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9"/>
      </bottom>
      <diagonal/>
    </border>
    <border>
      <left/>
      <right/>
      <top/>
      <bottom style="thick">
        <color theme="6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ck">
        <color theme="5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double">
        <color auto="1"/>
      </bottom>
      <diagonal/>
    </border>
    <border>
      <left/>
      <right style="thick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</borders>
  <cellStyleXfs count="10">
    <xf numFmtId="0" fontId="0" fillId="0" borderId="0">
      <alignment vertical="center" wrapText="1"/>
    </xf>
    <xf numFmtId="0" fontId="1" fillId="0" borderId="1" applyNumberFormat="0" applyFill="0" applyAlignment="0" applyProtection="0"/>
    <xf numFmtId="0" fontId="1" fillId="0" borderId="4" applyNumberFormat="0" applyFill="0" applyAlignment="0" applyProtection="0"/>
    <xf numFmtId="0" fontId="1" fillId="0" borderId="2" applyNumberFormat="0" applyFill="0" applyAlignment="0" applyProtection="0"/>
    <xf numFmtId="0" fontId="1" fillId="0" borderId="3" applyNumberFormat="0" applyFill="0" applyAlignment="0" applyProtection="0"/>
    <xf numFmtId="0" fontId="2" fillId="0" borderId="0" applyNumberFormat="0" applyFill="0" applyBorder="0" applyAlignment="0" applyProtection="0">
      <alignment vertical="center" wrapText="1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4" fontId="3" fillId="0" borderId="0">
      <alignment horizontal="right" vertical="center" wrapText="1"/>
    </xf>
  </cellStyleXfs>
  <cellXfs count="296">
    <xf numFmtId="0" fontId="0" fillId="0" borderId="0" xfId="0">
      <alignment vertical="center" wrapText="1"/>
    </xf>
    <xf numFmtId="0" fontId="5" fillId="0" borderId="0" xfId="0" applyFont="1">
      <alignment vertical="center" wrapText="1"/>
    </xf>
    <xf numFmtId="4" fontId="12" fillId="0" borderId="5" xfId="0" applyNumberFormat="1" applyFont="1" applyBorder="1">
      <alignment vertical="center" wrapText="1"/>
    </xf>
    <xf numFmtId="0" fontId="5" fillId="2" borderId="0" xfId="0" applyFont="1" applyFill="1">
      <alignment vertical="center" wrapText="1"/>
    </xf>
    <xf numFmtId="4" fontId="5" fillId="2" borderId="0" xfId="0" applyNumberFormat="1" applyFont="1" applyFill="1">
      <alignment vertical="center" wrapText="1"/>
    </xf>
    <xf numFmtId="0" fontId="0" fillId="2" borderId="0" xfId="0" applyFill="1">
      <alignment vertical="center" wrapText="1"/>
    </xf>
    <xf numFmtId="0" fontId="0" fillId="0" borderId="0" xfId="0" applyBorder="1">
      <alignment vertical="center" wrapText="1"/>
    </xf>
    <xf numFmtId="0" fontId="5" fillId="0" borderId="0" xfId="0" applyFont="1" applyBorder="1">
      <alignment vertical="center" wrapText="1"/>
    </xf>
    <xf numFmtId="4" fontId="8" fillId="0" borderId="0" xfId="0" applyNumberFormat="1" applyFont="1" applyBorder="1" applyAlignment="1">
      <alignment horizontal="right" vertical="center" indent="1"/>
    </xf>
    <xf numFmtId="4" fontId="5" fillId="0" borderId="0" xfId="0" applyNumberFormat="1" applyFont="1" applyBorder="1" applyAlignment="1">
      <alignment horizontal="right" vertical="center" wrapText="1" indent="1"/>
    </xf>
    <xf numFmtId="4" fontId="8" fillId="2" borderId="0" xfId="0" applyNumberFormat="1" applyFont="1" applyFill="1" applyBorder="1" applyAlignment="1">
      <alignment horizontal="right" vertical="center" indent="1"/>
    </xf>
    <xf numFmtId="4" fontId="10" fillId="2" borderId="0" xfId="0" applyNumberFormat="1" applyFont="1" applyFill="1" applyBorder="1" applyAlignment="1">
      <alignment horizontal="right" vertical="center" indent="1"/>
    </xf>
    <xf numFmtId="0" fontId="5" fillId="0" borderId="0" xfId="0" applyFont="1" applyBorder="1" applyAlignment="1">
      <alignment horizontal="left" vertical="center" wrapText="1" indent="1"/>
    </xf>
    <xf numFmtId="4" fontId="5" fillId="2" borderId="0" xfId="0" applyNumberFormat="1" applyFont="1" applyFill="1" applyBorder="1" applyAlignment="1">
      <alignment horizontal="left" vertical="center" wrapText="1" indent="1"/>
    </xf>
    <xf numFmtId="4" fontId="5" fillId="0" borderId="0" xfId="0" applyNumberFormat="1" applyFont="1" applyBorder="1" applyAlignment="1">
      <alignment horizontal="left" vertical="center" wrapText="1" indent="1"/>
    </xf>
    <xf numFmtId="0" fontId="12" fillId="0" borderId="0" xfId="0" applyFont="1">
      <alignment vertical="center" wrapText="1"/>
    </xf>
    <xf numFmtId="0" fontId="12" fillId="0" borderId="5" xfId="0" applyFont="1" applyBorder="1">
      <alignment vertical="center" wrapText="1"/>
    </xf>
    <xf numFmtId="0" fontId="0" fillId="0" borderId="0" xfId="0" applyProtection="1">
      <alignment vertical="center" wrapText="1"/>
      <protection locked="0"/>
    </xf>
    <xf numFmtId="0" fontId="5" fillId="2" borderId="0" xfId="0" applyFont="1" applyFill="1" applyAlignment="1">
      <alignment horizontal="left" vertical="center" wrapText="1" indent="2"/>
    </xf>
    <xf numFmtId="4" fontId="5" fillId="2" borderId="19" xfId="0" applyNumberFormat="1" applyFont="1" applyFill="1" applyBorder="1" applyAlignment="1">
      <alignment vertical="center" wrapText="1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0" fontId="4" fillId="2" borderId="12" xfId="0" applyFont="1" applyFill="1" applyBorder="1" applyAlignment="1" applyProtection="1">
      <alignment horizontal="left" vertical="center" wrapText="1" indent="1"/>
      <protection locked="0"/>
    </xf>
    <xf numFmtId="0" fontId="4" fillId="0" borderId="12" xfId="0" applyFont="1" applyBorder="1" applyAlignment="1" applyProtection="1">
      <alignment horizontal="left" vertical="center" wrapText="1" indent="1"/>
      <protection locked="0"/>
    </xf>
    <xf numFmtId="0" fontId="4" fillId="0" borderId="13" xfId="0" applyFont="1" applyFill="1" applyBorder="1" applyAlignment="1" applyProtection="1">
      <alignment horizontal="left" vertical="center" wrapText="1" indent="1"/>
      <protection locked="0"/>
    </xf>
    <xf numFmtId="0" fontId="13" fillId="0" borderId="19" xfId="0" applyFont="1" applyBorder="1" applyAlignment="1">
      <alignment horizontal="left" vertical="center" wrapText="1" indent="1"/>
    </xf>
    <xf numFmtId="4" fontId="5" fillId="0" borderId="19" xfId="0" applyNumberFormat="1" applyFont="1" applyBorder="1" applyAlignment="1">
      <alignment horizontal="right" vertical="center" wrapText="1"/>
    </xf>
    <xf numFmtId="0" fontId="19" fillId="3" borderId="20" xfId="0" applyFont="1" applyFill="1" applyBorder="1" applyAlignment="1">
      <alignment horizontal="left" vertical="center" wrapText="1" indent="1"/>
    </xf>
    <xf numFmtId="0" fontId="19" fillId="3" borderId="21" xfId="0" applyFont="1" applyFill="1" applyBorder="1" applyAlignment="1">
      <alignment horizontal="right" vertical="center" wrapText="1"/>
    </xf>
    <xf numFmtId="0" fontId="19" fillId="3" borderId="22" xfId="0" applyFont="1" applyFill="1" applyBorder="1" applyAlignment="1">
      <alignment horizontal="left" vertical="center" wrapText="1" indent="1"/>
    </xf>
    <xf numFmtId="0" fontId="12" fillId="0" borderId="23" xfId="0" applyFont="1" applyBorder="1" applyAlignment="1">
      <alignment horizontal="left" vertical="center" wrapText="1" indent="1"/>
    </xf>
    <xf numFmtId="0" fontId="12" fillId="0" borderId="24" xfId="0" applyFont="1" applyBorder="1" applyAlignment="1">
      <alignment horizontal="left" vertical="center" wrapText="1" indent="1"/>
    </xf>
    <xf numFmtId="4" fontId="12" fillId="0" borderId="23" xfId="0" applyNumberFormat="1" applyFont="1" applyBorder="1" applyAlignment="1">
      <alignment horizontal="left" vertical="center" wrapText="1" indent="1"/>
    </xf>
    <xf numFmtId="4" fontId="12" fillId="0" borderId="24" xfId="0" applyNumberFormat="1" applyFont="1" applyBorder="1" applyAlignment="1">
      <alignment horizontal="left" vertical="center" wrapText="1" indent="1"/>
    </xf>
    <xf numFmtId="0" fontId="12" fillId="0" borderId="25" xfId="0" applyFont="1" applyBorder="1">
      <alignment vertical="center" wrapText="1"/>
    </xf>
    <xf numFmtId="0" fontId="12" fillId="0" borderId="27" xfId="0" applyFont="1" applyBorder="1" applyAlignment="1">
      <alignment horizontal="left" vertical="center" wrapText="1" indent="1"/>
    </xf>
    <xf numFmtId="0" fontId="0" fillId="0" borderId="0" xfId="0" applyProtection="1">
      <alignment vertical="center" wrapText="1"/>
    </xf>
    <xf numFmtId="4" fontId="10" fillId="0" borderId="5" xfId="0" applyNumberFormat="1" applyFont="1" applyBorder="1" applyAlignment="1" applyProtection="1">
      <alignment horizontal="right" vertical="center"/>
      <protection locked="0"/>
    </xf>
    <xf numFmtId="4" fontId="12" fillId="0" borderId="23" xfId="0" applyNumberFormat="1" applyFont="1" applyBorder="1">
      <alignment vertical="center" wrapText="1"/>
    </xf>
    <xf numFmtId="4" fontId="12" fillId="0" borderId="24" xfId="0" applyNumberFormat="1" applyFont="1" applyBorder="1">
      <alignment vertical="center" wrapText="1"/>
    </xf>
    <xf numFmtId="4" fontId="12" fillId="0" borderId="25" xfId="0" applyNumberFormat="1" applyFont="1" applyBorder="1">
      <alignment vertical="center" wrapText="1"/>
    </xf>
    <xf numFmtId="4" fontId="10" fillId="0" borderId="26" xfId="0" applyNumberFormat="1" applyFont="1" applyBorder="1" applyAlignment="1" applyProtection="1">
      <alignment horizontal="right" vertical="center"/>
      <protection locked="0"/>
    </xf>
    <xf numFmtId="4" fontId="12" fillId="0" borderId="27" xfId="0" applyNumberFormat="1" applyFont="1" applyBorder="1">
      <alignment vertical="center" wrapText="1"/>
    </xf>
    <xf numFmtId="0" fontId="12" fillId="3" borderId="17" xfId="0" applyFont="1" applyFill="1" applyBorder="1" applyAlignment="1" applyProtection="1">
      <alignment horizontal="left" vertical="center" wrapText="1" indent="2"/>
      <protection locked="0"/>
    </xf>
    <xf numFmtId="0" fontId="12" fillId="3" borderId="17" xfId="0" applyFont="1" applyFill="1" applyBorder="1" applyAlignment="1" applyProtection="1">
      <alignment horizontal="right" vertical="center" wrapText="1"/>
      <protection locked="0"/>
    </xf>
    <xf numFmtId="0" fontId="24" fillId="0" borderId="11" xfId="0" applyFont="1" applyBorder="1" applyAlignment="1" applyProtection="1">
      <alignment horizontal="left" vertical="center" wrapText="1" indent="2"/>
      <protection locked="0"/>
    </xf>
    <xf numFmtId="4" fontId="8" fillId="0" borderId="0" xfId="0" applyNumberFormat="1" applyFont="1" applyBorder="1" applyAlignment="1" applyProtection="1">
      <alignment vertical="center"/>
    </xf>
    <xf numFmtId="4" fontId="24" fillId="0" borderId="14" xfId="7" applyNumberFormat="1" applyFont="1" applyBorder="1" applyAlignment="1" applyProtection="1">
      <alignment vertical="center" wrapText="1"/>
      <protection locked="0"/>
    </xf>
    <xf numFmtId="0" fontId="24" fillId="2" borderId="12" xfId="0" applyFont="1" applyFill="1" applyBorder="1" applyAlignment="1" applyProtection="1">
      <alignment horizontal="left" vertical="center" wrapText="1" indent="2"/>
      <protection locked="0"/>
    </xf>
    <xf numFmtId="4" fontId="24" fillId="2" borderId="15" xfId="7" applyNumberFormat="1" applyFont="1" applyFill="1" applyBorder="1" applyAlignment="1" applyProtection="1">
      <alignment vertical="center" wrapText="1"/>
      <protection locked="0"/>
    </xf>
    <xf numFmtId="0" fontId="24" fillId="0" borderId="12" xfId="0" applyFont="1" applyBorder="1" applyAlignment="1" applyProtection="1">
      <alignment horizontal="left" vertical="center" wrapText="1" indent="2"/>
      <protection locked="0"/>
    </xf>
    <xf numFmtId="4" fontId="24" fillId="0" borderId="15" xfId="7" applyNumberFormat="1" applyFont="1" applyBorder="1" applyAlignment="1" applyProtection="1">
      <alignment vertical="center" wrapText="1"/>
      <protection locked="0"/>
    </xf>
    <xf numFmtId="0" fontId="24" fillId="0" borderId="13" xfId="0" applyFont="1" applyFill="1" applyBorder="1" applyAlignment="1" applyProtection="1">
      <alignment horizontal="left" vertical="center" wrapText="1" indent="2"/>
      <protection locked="0"/>
    </xf>
    <xf numFmtId="4" fontId="8" fillId="0" borderId="0" xfId="0" applyNumberFormat="1" applyFont="1" applyFill="1" applyBorder="1" applyAlignment="1" applyProtection="1">
      <alignment vertical="center"/>
    </xf>
    <xf numFmtId="4" fontId="24" fillId="0" borderId="16" xfId="7" applyNumberFormat="1" applyFont="1" applyFill="1" applyBorder="1" applyAlignment="1" applyProtection="1">
      <alignment vertical="center" wrapText="1"/>
      <protection locked="0"/>
    </xf>
    <xf numFmtId="0" fontId="12" fillId="3" borderId="18" xfId="0" applyFont="1" applyFill="1" applyBorder="1" applyProtection="1">
      <alignment vertical="center" wrapText="1"/>
      <protection locked="0"/>
    </xf>
    <xf numFmtId="4" fontId="18" fillId="3" borderId="18" xfId="0" applyNumberFormat="1" applyFont="1" applyFill="1" applyBorder="1" applyProtection="1">
      <alignment vertical="center" wrapText="1"/>
    </xf>
    <xf numFmtId="4" fontId="25" fillId="3" borderId="18" xfId="0" applyNumberFormat="1" applyFont="1" applyFill="1" applyBorder="1" applyProtection="1">
      <alignment vertical="center" wrapText="1"/>
    </xf>
    <xf numFmtId="4" fontId="19" fillId="3" borderId="18" xfId="0" applyNumberFormat="1" applyFont="1" applyFill="1" applyBorder="1" applyProtection="1">
      <alignment vertical="center" wrapText="1"/>
    </xf>
    <xf numFmtId="4" fontId="8" fillId="0" borderId="5" xfId="0" applyNumberFormat="1" applyFont="1" applyBorder="1" applyAlignment="1" applyProtection="1">
      <alignment horizontal="left" vertical="center" indent="1"/>
    </xf>
    <xf numFmtId="0" fontId="9" fillId="2" borderId="0" xfId="5" applyFont="1" applyFill="1" applyAlignment="1" applyProtection="1">
      <alignment horizontal="left" indent="1"/>
    </xf>
    <xf numFmtId="4" fontId="8" fillId="0" borderId="5" xfId="0" applyNumberFormat="1" applyFont="1" applyBorder="1" applyAlignment="1" applyProtection="1">
      <alignment horizontal="right" vertical="center"/>
    </xf>
    <xf numFmtId="4" fontId="10" fillId="0" borderId="5" xfId="5" applyNumberFormat="1" applyFont="1" applyFill="1" applyBorder="1" applyAlignment="1" applyProtection="1">
      <alignment vertical="center"/>
    </xf>
    <xf numFmtId="4" fontId="12" fillId="0" borderId="5" xfId="0" applyNumberFormat="1" applyFont="1" applyFill="1" applyBorder="1" applyProtection="1">
      <alignment vertical="center" wrapText="1"/>
    </xf>
    <xf numFmtId="4" fontId="12" fillId="0" borderId="5" xfId="0" applyNumberFormat="1" applyFont="1" applyBorder="1" applyProtection="1">
      <alignment vertical="center" wrapText="1"/>
    </xf>
    <xf numFmtId="4" fontId="5" fillId="0" borderId="5" xfId="0" applyNumberFormat="1" applyFont="1" applyBorder="1" applyProtection="1">
      <alignment vertical="center" wrapText="1"/>
    </xf>
    <xf numFmtId="0" fontId="0" fillId="0" borderId="5" xfId="0" applyBorder="1" applyProtection="1">
      <alignment vertical="center" wrapText="1"/>
    </xf>
    <xf numFmtId="4" fontId="8" fillId="7" borderId="5" xfId="0" applyNumberFormat="1" applyFont="1" applyFill="1" applyBorder="1" applyAlignment="1" applyProtection="1">
      <alignment horizontal="right" vertical="center"/>
    </xf>
    <xf numFmtId="4" fontId="10" fillId="0" borderId="5" xfId="0" applyNumberFormat="1" applyFont="1" applyBorder="1" applyAlignment="1" applyProtection="1">
      <alignment vertical="center"/>
    </xf>
    <xf numFmtId="4" fontId="9" fillId="2" borderId="5" xfId="5" applyNumberFormat="1" applyFont="1" applyFill="1" applyBorder="1" applyAlignment="1" applyProtection="1">
      <alignment horizontal="left" vertical="center" indent="1"/>
    </xf>
    <xf numFmtId="4" fontId="10" fillId="0" borderId="5" xfId="0" applyNumberFormat="1" applyFont="1" applyBorder="1" applyAlignment="1" applyProtection="1">
      <alignment horizontal="left" vertical="center" indent="1"/>
    </xf>
    <xf numFmtId="4" fontId="0" fillId="0" borderId="5" xfId="0" applyNumberFormat="1" applyBorder="1" applyProtection="1">
      <alignment vertical="center" wrapText="1"/>
    </xf>
    <xf numFmtId="4" fontId="9" fillId="2" borderId="7" xfId="5" applyNumberFormat="1" applyFont="1" applyFill="1" applyBorder="1" applyAlignment="1" applyProtection="1">
      <alignment horizontal="left" vertical="center" indent="1"/>
    </xf>
    <xf numFmtId="4" fontId="8" fillId="0" borderId="7" xfId="0" applyNumberFormat="1" applyFont="1" applyBorder="1" applyAlignment="1" applyProtection="1">
      <alignment horizontal="right" vertical="center"/>
    </xf>
    <xf numFmtId="4" fontId="8" fillId="0" borderId="6" xfId="0" applyNumberFormat="1" applyFont="1" applyBorder="1" applyAlignment="1" applyProtection="1">
      <alignment horizontal="left" vertical="center" indent="1"/>
    </xf>
    <xf numFmtId="4" fontId="9" fillId="2" borderId="6" xfId="5" applyNumberFormat="1" applyFont="1" applyFill="1" applyBorder="1" applyAlignment="1" applyProtection="1">
      <alignment horizontal="left" vertical="center" indent="1"/>
    </xf>
    <xf numFmtId="4" fontId="8" fillId="0" borderId="8" xfId="0" applyNumberFormat="1" applyFont="1" applyBorder="1" applyAlignment="1" applyProtection="1">
      <alignment horizontal="right" vertical="center"/>
    </xf>
    <xf numFmtId="4" fontId="8" fillId="0" borderId="9" xfId="0" applyNumberFormat="1" applyFont="1" applyBorder="1" applyAlignment="1" applyProtection="1">
      <alignment horizontal="right" vertical="center"/>
    </xf>
    <xf numFmtId="4" fontId="7" fillId="2" borderId="5" xfId="0" applyNumberFormat="1" applyFont="1" applyFill="1" applyBorder="1" applyAlignment="1" applyProtection="1">
      <alignment horizontal="left" vertical="center" indent="1"/>
    </xf>
    <xf numFmtId="4" fontId="10" fillId="0" borderId="6" xfId="5" applyNumberFormat="1" applyFont="1" applyFill="1" applyBorder="1" applyAlignment="1" applyProtection="1">
      <alignment vertical="center"/>
    </xf>
    <xf numFmtId="4" fontId="10" fillId="0" borderId="5" xfId="0" applyNumberFormat="1" applyFont="1" applyBorder="1" applyAlignment="1" applyProtection="1">
      <alignment horizontal="right" vertical="center"/>
    </xf>
    <xf numFmtId="4" fontId="10" fillId="7" borderId="5" xfId="0" applyNumberFormat="1" applyFont="1" applyFill="1" applyBorder="1" applyAlignment="1" applyProtection="1">
      <alignment horizontal="right" vertical="center"/>
    </xf>
    <xf numFmtId="4" fontId="10" fillId="0" borderId="5" xfId="0" applyNumberFormat="1" applyFont="1" applyFill="1" applyBorder="1" applyAlignment="1" applyProtection="1">
      <alignment horizontal="left" vertical="center" indent="1"/>
    </xf>
    <xf numFmtId="4" fontId="10" fillId="0" borderId="5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horizontal="left" indent="1"/>
    </xf>
    <xf numFmtId="4" fontId="9" fillId="2" borderId="0" xfId="5" applyNumberFormat="1" applyFont="1" applyFill="1" applyAlignment="1" applyProtection="1">
      <alignment horizontal="center"/>
    </xf>
    <xf numFmtId="4" fontId="10" fillId="5" borderId="5" xfId="0" applyNumberFormat="1" applyFont="1" applyFill="1" applyBorder="1" applyAlignment="1" applyProtection="1">
      <alignment horizontal="left" vertical="center" indent="1"/>
    </xf>
    <xf numFmtId="4" fontId="8" fillId="0" borderId="10" xfId="0" applyNumberFormat="1" applyFont="1" applyFill="1" applyBorder="1" applyAlignment="1" applyProtection="1">
      <alignment horizontal="right" vertical="center"/>
    </xf>
    <xf numFmtId="4" fontId="19" fillId="2" borderId="0" xfId="0" applyNumberFormat="1" applyFont="1" applyFill="1" applyProtection="1">
      <alignment vertical="center" wrapText="1"/>
    </xf>
    <xf numFmtId="4" fontId="13" fillId="2" borderId="0" xfId="0" applyNumberFormat="1" applyFont="1" applyFill="1" applyAlignment="1" applyProtection="1">
      <alignment horizontal="center" vertical="center" wrapText="1"/>
    </xf>
    <xf numFmtId="0" fontId="13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</xf>
    <xf numFmtId="0" fontId="0" fillId="2" borderId="0" xfId="0" applyFill="1" applyProtection="1">
      <alignment vertical="center" wrapText="1"/>
    </xf>
    <xf numFmtId="0" fontId="0" fillId="2" borderId="0" xfId="0" applyFill="1" applyBorder="1" applyProtection="1">
      <alignment vertical="center" wrapText="1"/>
    </xf>
    <xf numFmtId="4" fontId="12" fillId="2" borderId="0" xfId="0" applyNumberFormat="1" applyFont="1" applyFill="1" applyBorder="1" applyProtection="1">
      <alignment vertical="center" wrapText="1"/>
    </xf>
    <xf numFmtId="0" fontId="14" fillId="2" borderId="0" xfId="0" applyFont="1" applyFill="1" applyAlignment="1" applyProtection="1">
      <alignment horizontal="left" vertical="center" wrapText="1" indent="1"/>
    </xf>
    <xf numFmtId="0" fontId="12" fillId="2" borderId="0" xfId="0" applyFont="1" applyFill="1" applyBorder="1" applyProtection="1">
      <alignment vertical="center" wrapText="1"/>
    </xf>
    <xf numFmtId="0" fontId="19" fillId="2" borderId="0" xfId="0" applyFont="1" applyFill="1" applyAlignment="1" applyProtection="1">
      <alignment horizontal="left" vertical="center" wrapText="1" indent="1"/>
    </xf>
    <xf numFmtId="0" fontId="18" fillId="2" borderId="0" xfId="0" applyFont="1" applyFill="1" applyProtection="1">
      <alignment vertical="center" wrapText="1"/>
    </xf>
    <xf numFmtId="0" fontId="18" fillId="2" borderId="0" xfId="0" applyFont="1" applyFill="1" applyBorder="1" applyProtection="1">
      <alignment vertical="center" wrapText="1"/>
    </xf>
    <xf numFmtId="0" fontId="0" fillId="0" borderId="5" xfId="0" applyFill="1" applyBorder="1" applyProtection="1">
      <alignment vertical="center" wrapText="1"/>
    </xf>
    <xf numFmtId="0" fontId="0" fillId="0" borderId="6" xfId="0" applyFill="1" applyBorder="1" applyProtection="1">
      <alignment vertical="center" wrapText="1"/>
    </xf>
    <xf numFmtId="0" fontId="23" fillId="2" borderId="0" xfId="0" applyFont="1" applyFill="1" applyProtection="1">
      <alignment vertical="center" wrapText="1"/>
    </xf>
    <xf numFmtId="0" fontId="12" fillId="2" borderId="0" xfId="0" applyFont="1" applyFill="1">
      <alignment vertical="center" wrapText="1"/>
    </xf>
    <xf numFmtId="0" fontId="19" fillId="2" borderId="0" xfId="0" applyFont="1" applyFill="1">
      <alignment vertical="center" wrapText="1"/>
    </xf>
    <xf numFmtId="0" fontId="12" fillId="2" borderId="0" xfId="0" applyFont="1" applyFill="1" applyAlignment="1">
      <alignment horizontal="left" vertical="center" wrapText="1" indent="1"/>
    </xf>
    <xf numFmtId="0" fontId="0" fillId="2" borderId="0" xfId="0" applyFill="1" applyProtection="1">
      <alignment vertical="center" wrapText="1"/>
      <protection locked="0"/>
    </xf>
    <xf numFmtId="0" fontId="5" fillId="2" borderId="0" xfId="0" applyFont="1" applyFill="1" applyBorder="1">
      <alignment vertical="center" wrapText="1"/>
    </xf>
    <xf numFmtId="0" fontId="5" fillId="2" borderId="0" xfId="0" applyFont="1" applyFill="1" applyBorder="1" applyAlignment="1">
      <alignment horizontal="left" vertical="center" wrapText="1" indent="1"/>
    </xf>
    <xf numFmtId="4" fontId="5" fillId="0" borderId="0" xfId="0" applyNumberFormat="1" applyFont="1" applyFill="1" applyBorder="1" applyAlignment="1">
      <alignment horizontal="left" vertical="center" wrapText="1" indent="1"/>
    </xf>
    <xf numFmtId="4" fontId="8" fillId="0" borderId="0" xfId="0" applyNumberFormat="1" applyFont="1" applyFill="1" applyBorder="1" applyAlignment="1">
      <alignment horizontal="right" vertical="center" indent="1"/>
    </xf>
    <xf numFmtId="0" fontId="5" fillId="0" borderId="0" xfId="0" applyFont="1" applyFill="1" applyBorder="1">
      <alignment vertical="center" wrapTex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right" vertical="center" wrapText="1" indent="1"/>
    </xf>
    <xf numFmtId="0" fontId="22" fillId="2" borderId="0" xfId="0" applyFont="1" applyFill="1">
      <alignment vertical="center" wrapText="1"/>
    </xf>
    <xf numFmtId="0" fontId="0" fillId="0" borderId="28" xfId="0" applyBorder="1">
      <alignment vertical="center" wrapText="1"/>
    </xf>
    <xf numFmtId="0" fontId="5" fillId="0" borderId="29" xfId="0" applyFont="1" applyBorder="1">
      <alignment vertical="center" wrapText="1"/>
    </xf>
    <xf numFmtId="0" fontId="5" fillId="0" borderId="30" xfId="0" applyFont="1" applyBorder="1" applyAlignment="1">
      <alignment horizontal="left" vertical="center" wrapText="1" indent="2"/>
    </xf>
    <xf numFmtId="0" fontId="0" fillId="0" borderId="31" xfId="0" applyBorder="1">
      <alignment vertical="center" wrapText="1"/>
    </xf>
    <xf numFmtId="0" fontId="5" fillId="0" borderId="32" xfId="0" applyFont="1" applyBorder="1" applyAlignment="1">
      <alignment horizontal="left" vertical="center" wrapText="1" indent="2"/>
    </xf>
    <xf numFmtId="0" fontId="21" fillId="0" borderId="0" xfId="0" applyFont="1" applyBorder="1">
      <alignment vertical="center" wrapText="1"/>
    </xf>
    <xf numFmtId="0" fontId="0" fillId="2" borderId="31" xfId="0" applyFill="1" applyBorder="1" applyAlignment="1">
      <alignment horizontal="left" vertical="center" wrapText="1" indent="3"/>
    </xf>
    <xf numFmtId="0" fontId="13" fillId="2" borderId="0" xfId="0" applyFont="1" applyFill="1" applyBorder="1" applyAlignment="1">
      <alignment horizontal="right" vertical="center" wrapText="1"/>
    </xf>
    <xf numFmtId="0" fontId="13" fillId="2" borderId="32" xfId="0" applyFont="1" applyFill="1" applyBorder="1" applyAlignment="1">
      <alignment horizontal="left" vertical="center" wrapText="1" indent="2"/>
    </xf>
    <xf numFmtId="0" fontId="0" fillId="0" borderId="31" xfId="0" applyBorder="1" applyAlignment="1">
      <alignment horizontal="left" vertical="center" wrapText="1" indent="3"/>
    </xf>
    <xf numFmtId="0" fontId="5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 wrapText="1" indent="1"/>
    </xf>
    <xf numFmtId="0" fontId="5" fillId="0" borderId="31" xfId="0" applyFont="1" applyBorder="1" applyAlignment="1">
      <alignment horizontal="left" vertical="center" wrapText="1" indent="3"/>
    </xf>
    <xf numFmtId="4" fontId="5" fillId="0" borderId="0" xfId="0" applyNumberFormat="1" applyFont="1" applyBorder="1" applyAlignment="1">
      <alignment horizontal="right" vertical="center" wrapText="1"/>
    </xf>
    <xf numFmtId="0" fontId="5" fillId="2" borderId="31" xfId="0" applyFont="1" applyFill="1" applyBorder="1" applyAlignment="1">
      <alignment horizontal="left" vertical="center" wrapText="1" indent="3"/>
    </xf>
    <xf numFmtId="4" fontId="5" fillId="2" borderId="0" xfId="0" applyNumberFormat="1" applyFont="1" applyFill="1" applyBorder="1" applyAlignment="1">
      <alignment horizontal="right" vertical="center" wrapText="1"/>
    </xf>
    <xf numFmtId="4" fontId="5" fillId="2" borderId="32" xfId="0" applyNumberFormat="1" applyFont="1" applyFill="1" applyBorder="1" applyAlignment="1">
      <alignment horizontal="left" vertical="center" wrapText="1" indent="2"/>
    </xf>
    <xf numFmtId="4" fontId="5" fillId="0" borderId="32" xfId="0" applyNumberFormat="1" applyFont="1" applyBorder="1" applyAlignment="1">
      <alignment horizontal="left" vertical="center" wrapText="1" indent="2"/>
    </xf>
    <xf numFmtId="4" fontId="6" fillId="2" borderId="32" xfId="0" applyNumberFormat="1" applyFont="1" applyFill="1" applyBorder="1" applyAlignment="1">
      <alignment horizontal="left" vertical="center" indent="2"/>
    </xf>
    <xf numFmtId="4" fontId="5" fillId="0" borderId="33" xfId="0" applyNumberFormat="1" applyFont="1" applyBorder="1" applyAlignment="1">
      <alignment horizontal="left" vertical="center" wrapText="1" indent="2"/>
    </xf>
    <xf numFmtId="0" fontId="5" fillId="0" borderId="31" xfId="0" applyFont="1" applyBorder="1">
      <alignment vertical="center" wrapText="1"/>
    </xf>
    <xf numFmtId="0" fontId="5" fillId="0" borderId="31" xfId="0" applyFont="1" applyBorder="1" applyAlignment="1">
      <alignment horizontal="left" vertical="center" wrapText="1" indent="2"/>
    </xf>
    <xf numFmtId="4" fontId="5" fillId="0" borderId="0" xfId="0" applyNumberFormat="1" applyFont="1" applyBorder="1" applyAlignment="1">
      <alignment vertical="center" wrapText="1"/>
    </xf>
    <xf numFmtId="0" fontId="5" fillId="2" borderId="31" xfId="0" applyFont="1" applyFill="1" applyBorder="1" applyAlignment="1">
      <alignment horizontal="left" vertical="center" wrapText="1" indent="2"/>
    </xf>
    <xf numFmtId="4" fontId="5" fillId="2" borderId="0" xfId="0" applyNumberFormat="1" applyFont="1" applyFill="1" applyBorder="1" applyAlignment="1">
      <alignment vertical="center" wrapText="1"/>
    </xf>
    <xf numFmtId="0" fontId="5" fillId="2" borderId="31" xfId="0" applyFont="1" applyFill="1" applyBorder="1">
      <alignment vertical="center" wrapText="1"/>
    </xf>
    <xf numFmtId="4" fontId="5" fillId="2" borderId="33" xfId="0" applyNumberFormat="1" applyFont="1" applyFill="1" applyBorder="1" applyAlignment="1">
      <alignment horizontal="left" vertical="center" wrapText="1" indent="2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center" wrapText="1" indent="1"/>
    </xf>
    <xf numFmtId="4" fontId="5" fillId="0" borderId="0" xfId="0" applyNumberFormat="1" applyFont="1" applyBorder="1">
      <alignment vertical="center" wrapText="1"/>
    </xf>
    <xf numFmtId="0" fontId="0" fillId="0" borderId="34" xfId="0" applyBorder="1">
      <alignment vertical="center" wrapText="1"/>
    </xf>
    <xf numFmtId="4" fontId="5" fillId="0" borderId="35" xfId="0" applyNumberFormat="1" applyFont="1" applyBorder="1">
      <alignment vertical="center" wrapText="1"/>
    </xf>
    <xf numFmtId="0" fontId="5" fillId="0" borderId="35" xfId="0" applyFont="1" applyBorder="1">
      <alignment vertical="center" wrapText="1"/>
    </xf>
    <xf numFmtId="0" fontId="5" fillId="0" borderId="36" xfId="0" applyFont="1" applyBorder="1" applyAlignment="1">
      <alignment horizontal="left" vertical="center" wrapText="1" indent="2"/>
    </xf>
    <xf numFmtId="0" fontId="13" fillId="3" borderId="29" xfId="0" applyFont="1" applyFill="1" applyBorder="1">
      <alignment vertical="center" wrapText="1"/>
    </xf>
    <xf numFmtId="4" fontId="5" fillId="2" borderId="0" xfId="0" applyNumberFormat="1" applyFont="1" applyFill="1" applyBorder="1">
      <alignment vertical="center" wrapText="1"/>
    </xf>
    <xf numFmtId="0" fontId="13" fillId="3" borderId="28" xfId="0" applyFont="1" applyFill="1" applyBorder="1" applyAlignment="1">
      <alignment horizontal="left" vertical="center" wrapText="1" indent="1"/>
    </xf>
    <xf numFmtId="0" fontId="0" fillId="0" borderId="31" xfId="0" applyBorder="1" applyAlignment="1">
      <alignment horizontal="left" vertical="center" wrapText="1" indent="1"/>
    </xf>
    <xf numFmtId="4" fontId="5" fillId="2" borderId="31" xfId="0" applyNumberFormat="1" applyFont="1" applyFill="1" applyBorder="1" applyAlignment="1">
      <alignment horizontal="left" vertical="center" wrapText="1" indent="1"/>
    </xf>
    <xf numFmtId="4" fontId="5" fillId="0" borderId="31" xfId="0" applyNumberFormat="1" applyFont="1" applyBorder="1" applyAlignment="1">
      <alignment horizontal="left" vertical="center" wrapText="1" indent="1"/>
    </xf>
    <xf numFmtId="0" fontId="13" fillId="3" borderId="30" xfId="0" applyFont="1" applyFill="1" applyBorder="1" applyAlignment="1">
      <alignment horizontal="right" vertical="center" wrapText="1" indent="1"/>
    </xf>
    <xf numFmtId="0" fontId="0" fillId="0" borderId="32" xfId="0" applyBorder="1" applyAlignment="1">
      <alignment horizontal="right" vertical="center" wrapText="1" indent="1"/>
    </xf>
    <xf numFmtId="4" fontId="5" fillId="2" borderId="32" xfId="0" applyNumberFormat="1" applyFont="1" applyFill="1" applyBorder="1" applyAlignment="1">
      <alignment horizontal="right" vertical="center" wrapText="1" indent="1"/>
    </xf>
    <xf numFmtId="4" fontId="5" fillId="0" borderId="32" xfId="0" applyNumberFormat="1" applyFont="1" applyBorder="1" applyAlignment="1">
      <alignment horizontal="right" vertical="center" wrapText="1" indent="1"/>
    </xf>
    <xf numFmtId="4" fontId="5" fillId="3" borderId="37" xfId="0" applyNumberFormat="1" applyFont="1" applyFill="1" applyBorder="1" applyAlignment="1">
      <alignment horizontal="left" vertical="center" wrapText="1" indent="1"/>
    </xf>
    <xf numFmtId="4" fontId="5" fillId="3" borderId="38" xfId="0" applyNumberFormat="1" applyFont="1" applyFill="1" applyBorder="1">
      <alignment vertical="center" wrapText="1"/>
    </xf>
    <xf numFmtId="4" fontId="13" fillId="3" borderId="39" xfId="0" applyNumberFormat="1" applyFont="1" applyFill="1" applyBorder="1" applyAlignment="1">
      <alignment horizontal="right" vertical="center" wrapText="1" indent="1"/>
    </xf>
    <xf numFmtId="0" fontId="12" fillId="3" borderId="40" xfId="0" applyFont="1" applyFill="1" applyBorder="1" applyAlignment="1" applyProtection="1">
      <alignment vertical="center" wrapText="1"/>
      <protection locked="0"/>
    </xf>
    <xf numFmtId="0" fontId="12" fillId="0" borderId="31" xfId="0" applyFont="1" applyBorder="1" applyAlignment="1" applyProtection="1">
      <alignment vertical="center" wrapText="1"/>
      <protection locked="0"/>
    </xf>
    <xf numFmtId="0" fontId="12" fillId="2" borderId="31" xfId="0" applyFont="1" applyFill="1" applyBorder="1" applyAlignment="1" applyProtection="1">
      <alignment vertical="center" wrapText="1"/>
      <protection locked="0"/>
    </xf>
    <xf numFmtId="4" fontId="12" fillId="2" borderId="0" xfId="0" applyNumberFormat="1" applyFont="1" applyFill="1" applyBorder="1" applyAlignment="1" applyProtection="1">
      <alignment vertical="center" wrapText="1"/>
    </xf>
    <xf numFmtId="4" fontId="12" fillId="0" borderId="0" xfId="0" applyNumberFormat="1" applyFont="1" applyBorder="1" applyAlignment="1" applyProtection="1">
      <alignment vertical="center" wrapText="1"/>
    </xf>
    <xf numFmtId="0" fontId="19" fillId="3" borderId="42" xfId="0" applyFont="1" applyFill="1" applyBorder="1" applyAlignment="1" applyProtection="1">
      <alignment vertical="center" wrapText="1"/>
      <protection locked="0"/>
    </xf>
    <xf numFmtId="0" fontId="18" fillId="2" borderId="31" xfId="0" applyFont="1" applyFill="1" applyBorder="1" applyProtection="1">
      <alignment vertical="center" wrapText="1"/>
      <protection locked="0"/>
    </xf>
    <xf numFmtId="0" fontId="18" fillId="2" borderId="0" xfId="0" applyFont="1" applyFill="1" applyBorder="1" applyProtection="1">
      <alignment vertical="center" wrapText="1"/>
      <protection locked="0"/>
    </xf>
    <xf numFmtId="0" fontId="25" fillId="2" borderId="0" xfId="0" applyFont="1" applyFill="1" applyBorder="1" applyAlignment="1" applyProtection="1">
      <alignment horizontal="left" vertical="center" wrapText="1" indent="2"/>
      <protection locked="0"/>
    </xf>
    <xf numFmtId="0" fontId="0" fillId="2" borderId="35" xfId="0" applyFill="1" applyBorder="1" applyProtection="1">
      <alignment vertical="center" wrapText="1"/>
      <protection locked="0"/>
    </xf>
    <xf numFmtId="0" fontId="0" fillId="2" borderId="36" xfId="0" applyFill="1" applyBorder="1" applyProtection="1">
      <alignment vertical="center" wrapText="1"/>
      <protection locked="0"/>
    </xf>
    <xf numFmtId="0" fontId="0" fillId="0" borderId="28" xfId="0" applyFill="1" applyBorder="1" applyProtection="1">
      <alignment vertical="center" wrapText="1"/>
      <protection locked="0"/>
    </xf>
    <xf numFmtId="0" fontId="0" fillId="0" borderId="29" xfId="0" applyFill="1" applyBorder="1" applyProtection="1">
      <alignment vertical="center" wrapText="1"/>
      <protection locked="0"/>
    </xf>
    <xf numFmtId="0" fontId="0" fillId="0" borderId="30" xfId="0" applyFill="1" applyBorder="1" applyProtection="1">
      <alignment vertical="center" wrapText="1"/>
      <protection locked="0"/>
    </xf>
    <xf numFmtId="0" fontId="0" fillId="0" borderId="31" xfId="0" applyFill="1" applyBorder="1" applyProtection="1">
      <alignment vertical="center" wrapText="1"/>
      <protection locked="0"/>
    </xf>
    <xf numFmtId="0" fontId="0" fillId="0" borderId="0" xfId="0" applyFill="1" applyBorder="1" applyProtection="1">
      <alignment vertical="center" wrapText="1"/>
      <protection locked="0"/>
    </xf>
    <xf numFmtId="14" fontId="2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32" xfId="0" applyFill="1" applyBorder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 indent="1"/>
      <protection locked="0"/>
    </xf>
    <xf numFmtId="14" fontId="20" fillId="0" borderId="0" xfId="0" applyNumberFormat="1" applyFont="1" applyFill="1" applyBorder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horizontal="left" vertical="center" wrapText="1" indent="2"/>
      <protection locked="0"/>
    </xf>
    <xf numFmtId="0" fontId="12" fillId="3" borderId="41" xfId="0" applyFont="1" applyFill="1" applyBorder="1" applyAlignment="1" applyProtection="1">
      <alignment horizontal="left" vertical="center" wrapText="1" indent="2"/>
      <protection locked="0"/>
    </xf>
    <xf numFmtId="10" fontId="18" fillId="0" borderId="32" xfId="0" applyNumberFormat="1" applyFont="1" applyBorder="1" applyAlignment="1" applyProtection="1">
      <alignment horizontal="left" vertical="center" wrapText="1" indent="2"/>
    </xf>
    <xf numFmtId="10" fontId="18" fillId="2" borderId="32" xfId="0" applyNumberFormat="1" applyFont="1" applyFill="1" applyBorder="1" applyAlignment="1" applyProtection="1">
      <alignment horizontal="left" vertical="center" wrapText="1" indent="2"/>
    </xf>
    <xf numFmtId="10" fontId="18" fillId="0" borderId="32" xfId="0" applyNumberFormat="1" applyFont="1" applyFill="1" applyBorder="1" applyAlignment="1" applyProtection="1">
      <alignment horizontal="left" vertical="center" wrapText="1" indent="2"/>
    </xf>
    <xf numFmtId="10" fontId="25" fillId="3" borderId="43" xfId="0" applyNumberFormat="1" applyFont="1" applyFill="1" applyBorder="1" applyAlignment="1" applyProtection="1">
      <alignment horizontal="left" vertical="center" wrapText="1" indent="2"/>
    </xf>
    <xf numFmtId="0" fontId="18" fillId="2" borderId="32" xfId="0" applyFont="1" applyFill="1" applyBorder="1" applyAlignment="1" applyProtection="1">
      <alignment horizontal="left" vertical="center" wrapText="1" indent="2"/>
      <protection locked="0"/>
    </xf>
    <xf numFmtId="10" fontId="19" fillId="3" borderId="43" xfId="0" applyNumberFormat="1" applyFont="1" applyFill="1" applyBorder="1" applyAlignment="1" applyProtection="1">
      <alignment horizontal="left" vertical="center" wrapText="1" indent="2"/>
    </xf>
    <xf numFmtId="0" fontId="19" fillId="3" borderId="17" xfId="0" applyFont="1" applyFill="1" applyBorder="1" applyAlignment="1" applyProtection="1">
      <alignment horizontal="left" vertical="center" wrapText="1" indent="2"/>
      <protection locked="0"/>
    </xf>
    <xf numFmtId="0" fontId="19" fillId="3" borderId="17" xfId="0" applyFont="1" applyFill="1" applyBorder="1" applyAlignment="1" applyProtection="1">
      <alignment horizontal="right" vertical="center" wrapText="1"/>
      <protection locked="0"/>
    </xf>
    <xf numFmtId="0" fontId="19" fillId="3" borderId="41" xfId="0" applyFont="1" applyFill="1" applyBorder="1" applyAlignment="1" applyProtection="1">
      <alignment horizontal="left" vertical="center" wrapText="1" indent="2"/>
      <protection locked="0"/>
    </xf>
    <xf numFmtId="0" fontId="19" fillId="3" borderId="40" xfId="0" applyFont="1" applyFill="1" applyBorder="1" applyAlignment="1" applyProtection="1">
      <alignment horizontal="right" vertical="center" wrapText="1"/>
      <protection locked="0"/>
    </xf>
    <xf numFmtId="0" fontId="22" fillId="2" borderId="34" xfId="0" applyFont="1" applyFill="1" applyBorder="1" applyProtection="1">
      <alignment vertical="center" wrapText="1"/>
      <protection locked="0"/>
    </xf>
    <xf numFmtId="0" fontId="22" fillId="2" borderId="35" xfId="0" applyFont="1" applyFill="1" applyBorder="1" applyAlignment="1" applyProtection="1">
      <alignment horizontal="left" vertical="center" wrapText="1" indent="2"/>
      <protection locked="0"/>
    </xf>
    <xf numFmtId="4" fontId="7" fillId="0" borderId="10" xfId="0" applyNumberFormat="1" applyFont="1" applyFill="1" applyBorder="1" applyAlignment="1" applyProtection="1">
      <alignment horizontal="center" vertical="center"/>
    </xf>
    <xf numFmtId="4" fontId="7" fillId="0" borderId="10" xfId="0" applyNumberFormat="1" applyFont="1" applyFill="1" applyBorder="1" applyAlignment="1" applyProtection="1">
      <alignment horizontal="right" vertical="center"/>
    </xf>
    <xf numFmtId="1" fontId="7" fillId="0" borderId="10" xfId="0" applyNumberFormat="1" applyFont="1" applyFill="1" applyBorder="1" applyAlignment="1" applyProtection="1">
      <alignment horizontal="center" vertical="center"/>
    </xf>
    <xf numFmtId="4" fontId="7" fillId="0" borderId="10" xfId="0" applyNumberFormat="1" applyFont="1" applyFill="1" applyBorder="1" applyAlignment="1" applyProtection="1">
      <alignment horizontal="left" vertical="center" indent="1"/>
    </xf>
    <xf numFmtId="4" fontId="7" fillId="0" borderId="10" xfId="0" applyNumberFormat="1" applyFont="1" applyFill="1" applyBorder="1" applyAlignment="1" applyProtection="1">
      <alignment horizontal="right" vertical="center" indent="1"/>
    </xf>
    <xf numFmtId="4" fontId="10" fillId="0" borderId="5" xfId="5" applyNumberFormat="1" applyFont="1" applyFill="1" applyBorder="1" applyAlignment="1" applyProtection="1">
      <alignment horizontal="right" vertical="center" indent="1"/>
    </xf>
    <xf numFmtId="4" fontId="11" fillId="0" borderId="5" xfId="5" applyNumberFormat="1" applyFont="1" applyFill="1" applyBorder="1" applyAlignment="1" applyProtection="1">
      <alignment horizontal="right" vertical="center" indent="1"/>
    </xf>
    <xf numFmtId="4" fontId="8" fillId="4" borderId="5" xfId="0" applyNumberFormat="1" applyFont="1" applyFill="1" applyBorder="1" applyAlignment="1" applyProtection="1">
      <alignment horizontal="left" vertical="center" indent="1"/>
    </xf>
    <xf numFmtId="4" fontId="10" fillId="4" borderId="5" xfId="0" applyNumberFormat="1" applyFont="1" applyFill="1" applyBorder="1" applyAlignment="1" applyProtection="1">
      <alignment horizontal="left" vertical="center" indent="1"/>
    </xf>
    <xf numFmtId="4" fontId="8" fillId="5" borderId="5" xfId="0" applyNumberFormat="1" applyFont="1" applyFill="1" applyBorder="1" applyAlignment="1" applyProtection="1">
      <alignment horizontal="left" vertical="center" indent="1"/>
    </xf>
    <xf numFmtId="4" fontId="8" fillId="6" borderId="5" xfId="0" applyNumberFormat="1" applyFont="1" applyFill="1" applyBorder="1" applyAlignment="1" applyProtection="1">
      <alignment horizontal="left" vertical="center" indent="1"/>
    </xf>
    <xf numFmtId="4" fontId="8" fillId="8" borderId="5" xfId="0" applyNumberFormat="1" applyFont="1" applyFill="1" applyBorder="1" applyAlignment="1" applyProtection="1">
      <alignment horizontal="left" vertical="center" indent="1"/>
    </xf>
    <xf numFmtId="4" fontId="8" fillId="9" borderId="5" xfId="0" applyNumberFormat="1" applyFont="1" applyFill="1" applyBorder="1" applyAlignment="1" applyProtection="1">
      <alignment horizontal="left" vertical="center" indent="1"/>
    </xf>
    <xf numFmtId="4" fontId="8" fillId="10" borderId="5" xfId="0" applyNumberFormat="1" applyFont="1" applyFill="1" applyBorder="1" applyAlignment="1" applyProtection="1">
      <alignment horizontal="left" vertical="center" indent="1"/>
    </xf>
    <xf numFmtId="0" fontId="0" fillId="0" borderId="8" xfId="0" applyFill="1" applyBorder="1" applyAlignment="1" applyProtection="1">
      <alignment horizontal="left" vertical="center" wrapText="1" indent="1"/>
    </xf>
    <xf numFmtId="0" fontId="0" fillId="2" borderId="0" xfId="0" applyFill="1" applyAlignment="1" applyProtection="1">
      <alignment horizontal="left" vertical="center" wrapText="1" indent="1"/>
    </xf>
    <xf numFmtId="0" fontId="0" fillId="0" borderId="44" xfId="0" applyBorder="1">
      <alignment vertical="center" wrapText="1"/>
    </xf>
    <xf numFmtId="0" fontId="0" fillId="0" borderId="45" xfId="0" applyBorder="1">
      <alignment vertical="center" wrapText="1"/>
    </xf>
    <xf numFmtId="0" fontId="0" fillId="0" borderId="46" xfId="0" applyBorder="1">
      <alignment vertical="center" wrapText="1"/>
    </xf>
    <xf numFmtId="0" fontId="0" fillId="0" borderId="47" xfId="0" applyBorder="1">
      <alignment vertical="center" wrapText="1"/>
    </xf>
    <xf numFmtId="0" fontId="17" fillId="0" borderId="0" xfId="0" applyFont="1" applyBorder="1">
      <alignment vertical="center" wrapText="1"/>
    </xf>
    <xf numFmtId="0" fontId="0" fillId="0" borderId="48" xfId="0" applyBorder="1">
      <alignment vertical="center" wrapText="1"/>
    </xf>
    <xf numFmtId="0" fontId="0" fillId="3" borderId="47" xfId="0" applyFill="1" applyBorder="1">
      <alignment vertical="center" wrapText="1"/>
    </xf>
    <xf numFmtId="0" fontId="13" fillId="3" borderId="0" xfId="0" applyFont="1" applyFill="1" applyBorder="1">
      <alignment vertical="center" wrapText="1"/>
    </xf>
    <xf numFmtId="1" fontId="13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>
      <alignment vertical="center" wrapText="1"/>
    </xf>
    <xf numFmtId="0" fontId="0" fillId="3" borderId="48" xfId="0" applyFill="1" applyBorder="1">
      <alignment vertical="center" wrapText="1"/>
    </xf>
    <xf numFmtId="0" fontId="5" fillId="0" borderId="48" xfId="0" applyFont="1" applyBorder="1">
      <alignment vertical="center" wrapText="1"/>
    </xf>
    <xf numFmtId="0" fontId="0" fillId="0" borderId="47" xfId="0" applyFill="1" applyBorder="1">
      <alignment vertical="center" wrapText="1"/>
    </xf>
    <xf numFmtId="0" fontId="5" fillId="0" borderId="48" xfId="0" applyFont="1" applyFill="1" applyBorder="1">
      <alignment vertical="center" wrapText="1"/>
    </xf>
    <xf numFmtId="166" fontId="5" fillId="0" borderId="0" xfId="0" applyNumberFormat="1" applyFont="1" applyFill="1" applyBorder="1" applyAlignment="1">
      <alignment horizontal="left" vertical="center" wrapText="1"/>
    </xf>
    <xf numFmtId="0" fontId="0" fillId="0" borderId="47" xfId="0" applyFill="1" applyBorder="1" applyAlignment="1">
      <alignment horizontal="left" vertical="center" wrapText="1" indent="1"/>
    </xf>
    <xf numFmtId="0" fontId="5" fillId="0" borderId="48" xfId="0" applyFont="1" applyFill="1" applyBorder="1" applyAlignment="1">
      <alignment horizontal="right" vertical="center" wrapText="1" indent="1"/>
    </xf>
    <xf numFmtId="4" fontId="0" fillId="2" borderId="47" xfId="0" applyNumberFormat="1" applyFill="1" applyBorder="1" applyAlignment="1">
      <alignment horizontal="left" vertical="center" wrapText="1" indent="1"/>
    </xf>
    <xf numFmtId="4" fontId="5" fillId="2" borderId="48" xfId="0" applyNumberFormat="1" applyFont="1" applyFill="1" applyBorder="1" applyAlignment="1">
      <alignment horizontal="right" vertical="center" wrapText="1" indent="1"/>
    </xf>
    <xf numFmtId="4" fontId="0" fillId="0" borderId="47" xfId="0" applyNumberFormat="1" applyBorder="1" applyAlignment="1">
      <alignment horizontal="left" vertical="center" wrapText="1" indent="1"/>
    </xf>
    <xf numFmtId="4" fontId="5" fillId="0" borderId="48" xfId="0" applyNumberFormat="1" applyFont="1" applyBorder="1" applyAlignment="1">
      <alignment horizontal="right" vertical="center" wrapText="1" indent="1"/>
    </xf>
    <xf numFmtId="4" fontId="5" fillId="0" borderId="48" xfId="0" applyNumberFormat="1" applyFont="1" applyFill="1" applyBorder="1" applyAlignment="1">
      <alignment horizontal="right" vertical="center" wrapText="1" indent="1"/>
    </xf>
    <xf numFmtId="4" fontId="5" fillId="0" borderId="0" xfId="0" applyNumberFormat="1" applyFont="1" applyFill="1" applyBorder="1">
      <alignment vertical="center" wrapText="1"/>
    </xf>
    <xf numFmtId="4" fontId="5" fillId="0" borderId="48" xfId="0" applyNumberFormat="1" applyFont="1" applyFill="1" applyBorder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5" fillId="0" borderId="47" xfId="0" applyFont="1" applyFill="1" applyBorder="1">
      <alignment vertical="center" wrapText="1"/>
    </xf>
    <xf numFmtId="0" fontId="16" fillId="0" borderId="0" xfId="0" applyFont="1" applyFill="1" applyBorder="1" applyAlignment="1">
      <alignment horizontal="left" vertical="center" wrapText="1" indent="1"/>
    </xf>
    <xf numFmtId="0" fontId="16" fillId="0" borderId="0" xfId="0" applyFont="1" applyFill="1" applyBorder="1">
      <alignment vertical="center" wrapText="1"/>
    </xf>
    <xf numFmtId="0" fontId="16" fillId="0" borderId="48" xfId="0" applyFont="1" applyFill="1" applyBorder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0" fillId="0" borderId="49" xfId="0" applyFill="1" applyBorder="1">
      <alignment vertical="center" wrapText="1"/>
    </xf>
    <xf numFmtId="0" fontId="5" fillId="0" borderId="50" xfId="0" applyFont="1" applyFill="1" applyBorder="1">
      <alignment vertical="center" wrapText="1"/>
    </xf>
    <xf numFmtId="0" fontId="5" fillId="0" borderId="51" xfId="0" applyFont="1" applyFill="1" applyBorder="1">
      <alignment vertical="center" wrapText="1"/>
    </xf>
    <xf numFmtId="4" fontId="7" fillId="0" borderId="5" xfId="0" applyNumberFormat="1" applyFont="1" applyFill="1" applyBorder="1" applyAlignment="1" applyProtection="1">
      <alignment horizontal="left" vertical="center" indent="1"/>
    </xf>
    <xf numFmtId="4" fontId="8" fillId="0" borderId="5" xfId="0" applyNumberFormat="1" applyFont="1" applyFill="1" applyBorder="1" applyAlignment="1" applyProtection="1">
      <alignment horizontal="right" vertical="center"/>
    </xf>
    <xf numFmtId="0" fontId="9" fillId="2" borderId="5" xfId="5" applyFont="1" applyFill="1" applyBorder="1" applyAlignment="1" applyProtection="1">
      <alignment horizontal="center" vertical="center" wrapText="1"/>
    </xf>
    <xf numFmtId="4" fontId="11" fillId="2" borderId="5" xfId="5" applyNumberFormat="1" applyFont="1" applyFill="1" applyBorder="1" applyAlignment="1" applyProtection="1">
      <alignment horizontal="left" vertical="center" indent="1"/>
    </xf>
    <xf numFmtId="4" fontId="12" fillId="2" borderId="0" xfId="0" applyNumberFormat="1" applyFont="1" applyFill="1" applyProtection="1">
      <alignment vertical="center" wrapText="1"/>
    </xf>
    <xf numFmtId="4" fontId="5" fillId="2" borderId="0" xfId="0" applyNumberFormat="1" applyFont="1" applyFill="1" applyProtection="1">
      <alignment vertical="center" wrapText="1"/>
    </xf>
    <xf numFmtId="4" fontId="19" fillId="0" borderId="5" xfId="0" applyNumberFormat="1" applyFont="1" applyFill="1" applyBorder="1" applyAlignment="1" applyProtection="1">
      <alignment horizontal="center" vertical="center" wrapText="1"/>
    </xf>
    <xf numFmtId="4" fontId="13" fillId="0" borderId="5" xfId="0" applyNumberFormat="1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4" fontId="19" fillId="0" borderId="7" xfId="0" applyNumberFormat="1" applyFont="1" applyFill="1" applyBorder="1" applyAlignment="1" applyProtection="1">
      <alignment horizontal="center" vertical="center" wrapText="1"/>
    </xf>
    <xf numFmtId="4" fontId="19" fillId="0" borderId="9" xfId="0" applyNumberFormat="1" applyFont="1" applyFill="1" applyBorder="1" applyAlignment="1" applyProtection="1">
      <alignment horizontal="center" vertical="center" wrapText="1"/>
    </xf>
    <xf numFmtId="4" fontId="19" fillId="2" borderId="0" xfId="0" applyNumberFormat="1" applyFont="1" applyFill="1" applyBorder="1" applyAlignment="1" applyProtection="1">
      <alignment horizontal="center" vertical="center" wrapText="1"/>
    </xf>
    <xf numFmtId="4" fontId="13" fillId="2" borderId="0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4" fontId="10" fillId="0" borderId="52" xfId="0" applyNumberFormat="1" applyFont="1" applyFill="1" applyBorder="1" applyAlignment="1" applyProtection="1">
      <alignment horizontal="left" vertical="center" indent="1"/>
    </xf>
    <xf numFmtId="4" fontId="10" fillId="0" borderId="55" xfId="0" applyNumberFormat="1" applyFont="1" applyFill="1" applyBorder="1" applyAlignment="1" applyProtection="1">
      <alignment horizontal="left" vertical="center" indent="1"/>
    </xf>
    <xf numFmtId="4" fontId="10" fillId="0" borderId="52" xfId="0" applyNumberFormat="1" applyFont="1" applyBorder="1" applyAlignment="1" applyProtection="1">
      <alignment horizontal="right" vertical="center" indent="1"/>
    </xf>
    <xf numFmtId="4" fontId="10" fillId="0" borderId="53" xfId="0" applyNumberFormat="1" applyFont="1" applyBorder="1" applyAlignment="1" applyProtection="1">
      <alignment horizontal="right" vertical="center" indent="1"/>
    </xf>
    <xf numFmtId="4" fontId="10" fillId="0" borderId="5" xfId="0" applyNumberFormat="1" applyFont="1" applyBorder="1" applyAlignment="1" applyProtection="1">
      <alignment horizontal="right" vertical="center" indent="1"/>
    </xf>
    <xf numFmtId="4" fontId="10" fillId="0" borderId="54" xfId="0" applyNumberFormat="1" applyFont="1" applyBorder="1" applyAlignment="1" applyProtection="1">
      <alignment horizontal="right" vertical="center" indent="1"/>
    </xf>
    <xf numFmtId="4" fontId="10" fillId="0" borderId="55" xfId="0" applyNumberFormat="1" applyFont="1" applyBorder="1" applyAlignment="1" applyProtection="1">
      <alignment horizontal="right" vertical="center" indent="1"/>
    </xf>
    <xf numFmtId="4" fontId="10" fillId="0" borderId="56" xfId="0" applyNumberFormat="1" applyFont="1" applyBorder="1" applyAlignment="1" applyProtection="1">
      <alignment horizontal="right" vertical="center" indent="1"/>
    </xf>
    <xf numFmtId="0" fontId="0" fillId="2" borderId="0" xfId="0" applyFill="1" applyAlignment="1" applyProtection="1">
      <alignment horizontal="right" vertical="center" wrapText="1" indent="1"/>
    </xf>
    <xf numFmtId="0" fontId="23" fillId="2" borderId="0" xfId="0" applyFont="1" applyFill="1" applyAlignment="1" applyProtection="1">
      <alignment horizontal="right" vertical="center" wrapText="1" indent="1"/>
    </xf>
    <xf numFmtId="0" fontId="18" fillId="2" borderId="0" xfId="0" applyFont="1" applyFill="1" applyAlignment="1" applyProtection="1">
      <alignment horizontal="right" vertical="center" wrapText="1" indent="1"/>
    </xf>
    <xf numFmtId="0" fontId="18" fillId="2" borderId="0" xfId="0" applyFont="1" applyFill="1" applyBorder="1" applyAlignment="1" applyProtection="1">
      <alignment horizontal="right" vertical="center" wrapText="1" indent="1"/>
    </xf>
    <xf numFmtId="4" fontId="10" fillId="0" borderId="57" xfId="0" applyNumberFormat="1" applyFont="1" applyFill="1" applyBorder="1" applyAlignment="1" applyProtection="1">
      <alignment horizontal="left" vertical="center" indent="1"/>
    </xf>
    <xf numFmtId="4" fontId="10" fillId="0" borderId="8" xfId="0" applyNumberFormat="1" applyFont="1" applyFill="1" applyBorder="1" applyAlignment="1" applyProtection="1">
      <alignment horizontal="left" vertical="center" indent="1"/>
    </xf>
    <xf numFmtId="4" fontId="10" fillId="0" borderId="58" xfId="0" applyNumberFormat="1" applyFont="1" applyFill="1" applyBorder="1" applyAlignment="1" applyProtection="1">
      <alignment horizontal="left" vertical="center" indent="1"/>
    </xf>
    <xf numFmtId="4" fontId="8" fillId="2" borderId="48" xfId="0" applyNumberFormat="1" applyFont="1" applyFill="1" applyBorder="1" applyAlignment="1" applyProtection="1">
      <alignment horizontal="right" vertical="center" indent="1"/>
    </xf>
    <xf numFmtId="4" fontId="27" fillId="0" borderId="5" xfId="0" applyNumberFormat="1" applyFont="1" applyBorder="1" applyProtection="1">
      <alignment vertical="center" wrapText="1"/>
    </xf>
    <xf numFmtId="4" fontId="8" fillId="0" borderId="6" xfId="0" applyNumberFormat="1" applyFont="1" applyBorder="1" applyAlignment="1" applyProtection="1">
      <alignment horizontal="right" vertical="center"/>
    </xf>
    <xf numFmtId="4" fontId="12" fillId="0" borderId="26" xfId="0" applyNumberFormat="1" applyFont="1" applyBorder="1">
      <alignment vertical="center" wrapText="1"/>
    </xf>
    <xf numFmtId="4" fontId="0" fillId="0" borderId="47" xfId="0" applyNumberFormat="1" applyFill="1" applyBorder="1" applyAlignment="1">
      <alignment horizontal="right" vertical="center" wrapText="1" indent="2"/>
    </xf>
    <xf numFmtId="4" fontId="0" fillId="2" borderId="47" xfId="0" applyNumberFormat="1" applyFill="1" applyBorder="1" applyAlignment="1">
      <alignment horizontal="right" vertical="center" wrapText="1" indent="2"/>
    </xf>
    <xf numFmtId="4" fontId="5" fillId="0" borderId="32" xfId="0" applyNumberFormat="1" applyFont="1" applyFill="1" applyBorder="1" applyAlignment="1">
      <alignment horizontal="right" vertical="center" wrapText="1" indent="1"/>
    </xf>
    <xf numFmtId="4" fontId="0" fillId="2" borderId="47" xfId="0" applyNumberFormat="1" applyFill="1" applyBorder="1">
      <alignment vertical="center" wrapText="1"/>
    </xf>
    <xf numFmtId="0" fontId="19" fillId="2" borderId="0" xfId="0" applyFont="1" applyFill="1" applyBorder="1" applyAlignment="1" applyProtection="1">
      <alignment horizontal="right" vertical="center" wrapText="1"/>
      <protection locked="0"/>
    </xf>
    <xf numFmtId="10" fontId="28" fillId="2" borderId="60" xfId="0" applyNumberFormat="1" applyFont="1" applyFill="1" applyBorder="1" applyAlignment="1" applyProtection="1">
      <alignment horizontal="left" vertical="center" wrapText="1" indent="2"/>
      <protection locked="0"/>
    </xf>
    <xf numFmtId="4" fontId="10" fillId="10" borderId="5" xfId="5" applyNumberFormat="1" applyFont="1" applyFill="1" applyBorder="1" applyAlignment="1" applyProtection="1">
      <alignment horizontal="right" vertical="center" indent="1"/>
    </xf>
    <xf numFmtId="4" fontId="29" fillId="10" borderId="59" xfId="5" applyNumberFormat="1" applyFont="1" applyFill="1" applyBorder="1" applyAlignment="1" applyProtection="1">
      <alignment horizontal="center" vertical="center"/>
    </xf>
    <xf numFmtId="0" fontId="30" fillId="0" borderId="31" xfId="0" applyFont="1" applyBorder="1" applyAlignment="1">
      <alignment horizontal="right" vertical="center" wrapText="1"/>
    </xf>
    <xf numFmtId="4" fontId="13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 indent="2"/>
    </xf>
    <xf numFmtId="4" fontId="13" fillId="0" borderId="32" xfId="0" applyNumberFormat="1" applyFont="1" applyBorder="1" applyAlignment="1">
      <alignment horizontal="left" vertical="center" wrapText="1" indent="2"/>
    </xf>
    <xf numFmtId="0" fontId="31" fillId="0" borderId="32" xfId="5" applyFont="1" applyFill="1" applyBorder="1" applyAlignment="1">
      <alignment horizontal="left" vertical="center" wrapText="1" indent="2"/>
    </xf>
    <xf numFmtId="0" fontId="5" fillId="0" borderId="5" xfId="0" applyFont="1" applyFill="1" applyBorder="1" applyProtection="1">
      <alignment vertical="center" wrapText="1"/>
    </xf>
    <xf numFmtId="4" fontId="13" fillId="0" borderId="5" xfId="0" applyNumberFormat="1" applyFont="1" applyFill="1" applyBorder="1" applyProtection="1">
      <alignment vertical="center" wrapText="1"/>
    </xf>
    <xf numFmtId="0" fontId="14" fillId="2" borderId="0" xfId="0" applyFont="1" applyFill="1" applyAlignment="1" applyProtection="1">
      <alignment wrapText="1"/>
    </xf>
    <xf numFmtId="0" fontId="13" fillId="2" borderId="0" xfId="0" applyFont="1" applyFill="1" applyProtection="1">
      <alignment vertical="center" wrapText="1"/>
    </xf>
    <xf numFmtId="4" fontId="10" fillId="0" borderId="52" xfId="0" applyNumberFormat="1" applyFont="1" applyFill="1" applyBorder="1" applyAlignment="1" applyProtection="1">
      <alignment horizontal="center" vertical="center"/>
    </xf>
    <xf numFmtId="4" fontId="13" fillId="3" borderId="38" xfId="0" applyNumberFormat="1" applyFont="1" applyFill="1" applyBorder="1" applyAlignment="1">
      <alignment horizontal="right" vertical="center" wrapText="1"/>
    </xf>
  </cellXfs>
  <cellStyles count="10">
    <cellStyle name="Comma" xfId="6" builtinId="3" customBuiltin="1"/>
    <cellStyle name="Currency [0]" xfId="7" builtinId="7" customBuiltin="1"/>
    <cellStyle name="Date" xfId="9" xr:uid="{00000000-0005-0000-0000-000002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5" builtinId="8"/>
    <cellStyle name="Normal" xfId="0" builtinId="0" customBuiltin="1"/>
    <cellStyle name="Percent" xfId="8" builtinId="5" customBuiltin="1"/>
  </cellStyles>
  <dxfs count="40">
    <dxf>
      <border>
        <left style="thin">
          <color theme="9"/>
        </left>
      </border>
    </dxf>
    <dxf>
      <border>
        <left style="thin">
          <color theme="9"/>
        </left>
      </border>
    </dxf>
    <dxf>
      <border>
        <top style="thin">
          <color theme="9"/>
        </top>
      </border>
    </dxf>
    <dxf>
      <border>
        <top style="thin">
          <color theme="9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9"/>
        </top>
      </border>
    </dxf>
    <dxf>
      <font>
        <b/>
        <color theme="0"/>
      </font>
      <fill>
        <patternFill patternType="solid">
          <fgColor theme="9"/>
          <bgColor theme="9" tint="-0.24994659260841701"/>
        </patternFill>
      </fill>
    </dxf>
    <dxf>
      <font>
        <color theme="1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font>
        <b/>
        <color theme="1"/>
      </font>
      <border>
        <bottom style="thin">
          <color theme="7" tint="-0.499984740745262"/>
        </bottom>
        <vertical/>
        <horizontal/>
      </border>
    </dxf>
    <dxf>
      <font>
        <color theme="1"/>
      </font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/>
        <horizontal/>
      </border>
    </dxf>
    <dxf>
      <font>
        <b/>
        <color theme="1"/>
      </font>
      <border>
        <bottom style="thin">
          <color theme="5" tint="-0.499984740745262"/>
        </bottom>
        <vertical/>
        <horizontal/>
      </border>
    </dxf>
    <dxf>
      <font>
        <sz val="11"/>
        <color theme="1"/>
      </font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ont>
        <b/>
        <color theme="1"/>
      </font>
      <border>
        <bottom style="thin">
          <color theme="6" tint="-0.499984740745262"/>
        </bottom>
        <vertical/>
        <horizontal/>
      </border>
    </dxf>
    <dxf>
      <font>
        <color theme="1"/>
      </font>
      <border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  <vertical/>
        <horizontal/>
      </border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>
        <left style="thin">
          <color theme="5"/>
        </left>
      </border>
    </dxf>
    <dxf>
      <fill>
        <patternFill patternType="none">
          <bgColor auto="1"/>
        </patternFill>
      </fill>
      <border>
        <left style="thin">
          <color theme="5"/>
        </left>
      </border>
    </dxf>
    <dxf>
      <border>
        <top style="thin">
          <color theme="5"/>
        </top>
      </border>
    </dxf>
    <dxf>
      <fill>
        <patternFill>
          <bgColor theme="5" tint="0.79998168889431442"/>
        </patternFill>
      </fill>
      <border>
        <top style="thin">
          <color theme="5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5"/>
        </top>
      </border>
    </dxf>
    <dxf>
      <font>
        <b/>
        <color theme="0"/>
      </font>
      <fill>
        <gradientFill degree="90">
          <stop position="0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1"/>
      </font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color theme="0"/>
      </font>
      <fill>
        <gradientFill degree="90">
          <stop position="0">
            <color theme="6" tint="-0.49803155613879818"/>
          </stop>
          <stop position="1">
            <color theme="6" tint="-0.25098422193060094"/>
          </stop>
        </gradientFill>
      </fill>
    </dxf>
    <dxf>
      <font>
        <color theme="1"/>
      </font>
      <border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horizontal style="thin">
          <color theme="6" tint="0.3999755851924192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gradientFill degree="90">
          <stop position="0">
            <color theme="4" tint="-0.49803155613879818"/>
          </stop>
          <stop position="1">
            <color theme="4" tint="-0.25098422193060094"/>
          </stop>
        </gradient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8" defaultTableStyle="TableStyleMedium2" defaultPivotStyle="PivotStyleLight16">
    <tableStyle name="Charitables &amp; Sponsorships" pivot="0" count="7" xr9:uid="{00000000-0011-0000-FFFF-FFFF00000000}">
      <tableStyleElement type="wholeTable" dxfId="39"/>
      <tableStyleElement type="headerRow" dxfId="38"/>
      <tableStyleElement type="totalRow" dxfId="37"/>
      <tableStyleElement type="firstColumn" dxfId="36"/>
      <tableStyleElement type="lastColumn" dxfId="35"/>
      <tableStyleElement type="firstRowStripe" dxfId="34"/>
      <tableStyleElement type="firstColumnStripe" dxfId="33"/>
    </tableStyle>
    <tableStyle name="Itemized Expenses" pivot="0" count="7" xr9:uid="{00000000-0011-0000-FFFF-FFFF01000000}">
      <tableStyleElement type="wholeTable" dxfId="32"/>
      <tableStyleElement type="headerRow" dxfId="31"/>
      <tableStyleElement type="totalRow" dxfId="30"/>
      <tableStyleElement type="firstColumn" dxfId="29"/>
      <tableStyleElement type="lastColumn" dxfId="28"/>
      <tableStyleElement type="firstRowStripe" dxfId="27"/>
      <tableStyleElement type="firstColumnStripe" dxfId="26"/>
    </tableStyle>
    <tableStyle name="Monthly Expenses Summary" pivot="0" count="9" xr9:uid="{00000000-0011-0000-FFFF-FFFF02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secondRowStripe" dxfId="19"/>
      <tableStyleElement type="firstColumnStripe" dxfId="18"/>
      <tableStyleElement type="secondColumnStripe" dxfId="17"/>
    </tableStyle>
    <tableStyle name="Slicer Charitables &amp; Sponsorships" pivot="0" table="0" count="10" xr9:uid="{00000000-0011-0000-FFFF-FFFF03000000}">
      <tableStyleElement type="wholeTable" dxfId="16"/>
      <tableStyleElement type="headerRow" dxfId="15"/>
    </tableStyle>
    <tableStyle name="Slicer Itemized Expenses" pivot="0" table="0" count="10" xr9:uid="{00000000-0011-0000-FFFF-FFFF04000000}">
      <tableStyleElement type="wholeTable" dxfId="14"/>
      <tableStyleElement type="headerRow" dxfId="13"/>
    </tableStyle>
    <tableStyle name="Slicer Monthly Expenses Summary" pivot="0" table="0" count="10" xr9:uid="{00000000-0011-0000-FFFF-FFFF05000000}">
      <tableStyleElement type="wholeTable" dxfId="12"/>
      <tableStyleElement type="headerRow" dxfId="11"/>
    </tableStyle>
    <tableStyle name="SlicerStyleDark4 2" pivot="0" table="0" count="10" xr9:uid="{00000000-0011-0000-FFFF-FFFF06000000}">
      <tableStyleElement type="wholeTable" dxfId="10"/>
      <tableStyleElement type="headerRow" dxfId="9"/>
    </tableStyle>
    <tableStyle name="YTD Budget Summary" pivot="0" count="9" xr9:uid="{00000000-0011-0000-FFFF-FFFF07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mruColors>
      <color rgb="FF2F2F2F"/>
      <color rgb="FFDE684D"/>
      <color rgb="FFDB684D"/>
      <color rgb="FFD6684D"/>
    </mruColors>
  </colors>
  <extLst>
    <ext xmlns:x14="http://schemas.microsoft.com/office/spreadsheetml/2009/9/main" uri="{46F421CA-312F-682f-3DD2-61675219B42D}">
      <x14:dxfs count="32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7" tint="-0.249977111117893"/>
          </font>
          <fill>
            <patternFill patternType="solid">
              <fgColor theme="7" tint="0.59999389629810485"/>
              <bgColor theme="7" tint="0.59999389629810485"/>
            </patternFill>
          </fill>
          <border>
            <left style="thin">
              <color theme="7" tint="0.59999389629810485"/>
            </left>
            <right style="thin">
              <color theme="7" tint="0.59999389629810485"/>
            </right>
            <top style="thin">
              <color theme="7" tint="0.59999389629810485"/>
            </top>
            <bottom style="thin">
              <color theme="7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7"/>
              <bgColor theme="7" tint="-0.499984740745262"/>
            </patternFill>
          </fill>
          <border>
            <left style="thin">
              <color theme="7" tint="-0.499984740745262"/>
            </left>
            <right style="thin">
              <color theme="7" tint="-0.499984740745262"/>
            </right>
            <top style="thin">
              <color theme="7" tint="-0.499984740745262"/>
            </top>
            <bottom style="thin">
              <color theme="7" tint="-0.499984740745262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5" tint="-0.249977111117893"/>
          </font>
          <fill>
            <patternFill patternType="solid">
              <fgColor theme="5" tint="0.59999389629810485"/>
              <bgColor theme="5" tint="0.59999389629810485"/>
            </patternFill>
          </fill>
          <border>
            <left style="thin">
              <color theme="5" tint="0.59999389629810485"/>
            </left>
            <right style="thin">
              <color theme="5" tint="0.59999389629810485"/>
            </right>
            <top style="thin">
              <color theme="5" tint="0.59999389629810485"/>
            </top>
            <bottom style="thin">
              <color theme="5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5"/>
              <bgColor theme="5" tint="-0.499984740745262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6" tint="-0.249977111117893"/>
          </font>
          <fill>
            <patternFill patternType="solid">
              <fgColor theme="6" tint="0.59999389629810485"/>
              <bgColor theme="6" tint="0.59999389629810485"/>
            </patternFill>
          </fill>
          <border>
            <left style="thin">
              <color theme="6" tint="0.59999389629810485"/>
            </left>
            <right style="thin">
              <color theme="6" tint="0.59999389629810485"/>
            </right>
            <top style="thin">
              <color theme="6" tint="0.59999389629810485"/>
            </top>
            <bottom style="thin">
              <color theme="6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6"/>
              <bgColor theme="6" tint="-0.499984740745262"/>
            </patternFill>
          </fill>
          <border>
            <left style="thin">
              <color theme="6" tint="-0.499984740745262"/>
            </left>
            <right style="thin">
              <color theme="6" tint="-0.499984740745262"/>
            </right>
            <top style="thin">
              <color theme="6" tint="-0.499984740745262"/>
            </top>
            <bottom style="thin">
              <color theme="6" tint="-0.499984740745262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4" tint="-0.249977111117893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4"/>
              <bgColor theme="4" tint="-0.499984740745262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 Charitables &amp; Sponsorships">
          <x14:slicerStyleElements>
            <x14:slicerStyleElement type="unselectedItemWithData" dxfId="31"/>
            <x14:slicerStyleElement type="unselectedItemWithNoData" dxfId="30"/>
            <x14:slicerStyleElement type="selectedItemWithData" dxfId="29"/>
            <x14:slicerStyleElement type="selectedItemWithNoData" dxfId="28"/>
            <x14:slicerStyleElement type="hoveredUnselectedItemWithData" dxfId="27"/>
            <x14:slicerStyleElement type="hoveredSelectedItemWithData" dxfId="26"/>
            <x14:slicerStyleElement type="hoveredUnselectedItemWithNoData" dxfId="25"/>
            <x14:slicerStyleElement type="hoveredSelectedItemWithNoData" dxfId="24"/>
          </x14:slicerStyleElements>
        </x14:slicerStyle>
        <x14:slicerStyle name="Slicer Itemized Expenses">
          <x14:slicerStyleElements>
            <x14:slicerStyleElement type="unselectedItemWithData" dxfId="23"/>
            <x14:slicerStyleElement type="unselectedItemWithNoData" dxfId="22"/>
            <x14:slicerStyleElement type="selectedItemWithData" dxfId="21"/>
            <x14:slicerStyleElement type="selectedItemWithNoData" dxfId="20"/>
            <x14:slicerStyleElement type="hoveredUnselectedItemWithData" dxfId="19"/>
            <x14:slicerStyleElement type="hoveredSelectedItemWithData" dxfId="18"/>
            <x14:slicerStyleElement type="hoveredUnselectedItemWithNoData" dxfId="17"/>
            <x14:slicerStyleElement type="hoveredSelectedItemWithNoData" dxfId="16"/>
          </x14:slicerStyleElements>
        </x14:slicerStyle>
        <x14:slicerStyle name="Slicer Monthly Expenses Summary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Dark4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FINANCIAL%20STATEMENT%2001.04.2022%20-%2031.10.2022.xlsx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f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83820</xdr:rowOff>
    </xdr:from>
    <xdr:ext cx="6042660" cy="33528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03FD64D-D76C-D4DD-DD72-DFFD53C42B8B}"/>
            </a:ext>
          </a:extLst>
        </xdr:cNvPr>
        <xdr:cNvSpPr txBox="1"/>
      </xdr:nvSpPr>
      <xdr:spPr>
        <a:xfrm>
          <a:off x="3276600" y="83820"/>
          <a:ext cx="6042660" cy="3352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8100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  <a:t>FISCAL ACCOUNTABILITY STATEMENT 01.04.2022 to 31.10.2022</a:t>
          </a:r>
        </a:p>
      </xdr:txBody>
    </xdr:sp>
    <xdr:clientData/>
  </xdr:oneCellAnchor>
  <xdr:oneCellAnchor>
    <xdr:from>
      <xdr:col>1</xdr:col>
      <xdr:colOff>0</xdr:colOff>
      <xdr:row>2</xdr:row>
      <xdr:rowOff>15240</xdr:rowOff>
    </xdr:from>
    <xdr:ext cx="6042660" cy="42519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F940532-8961-47B8-B1F4-0FB2C73346A7}"/>
            </a:ext>
          </a:extLst>
        </xdr:cNvPr>
        <xdr:cNvSpPr txBox="1"/>
      </xdr:nvSpPr>
      <xdr:spPr>
        <a:xfrm>
          <a:off x="3276600" y="472440"/>
          <a:ext cx="6042660" cy="42519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8100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n-GB" sz="105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50" b="0">
              <a:latin typeface="Arial" panose="020B0604020202020204" pitchFamily="34" charset="0"/>
              <a:cs typeface="Arial" panose="020B0604020202020204" pitchFamily="34" charset="0"/>
            </a:rPr>
            <a:t>All financial transactions are subject to the requirements</a:t>
          </a:r>
          <a:r>
            <a:rPr lang="en-GB" sz="1050" b="0" baseline="0">
              <a:latin typeface="Arial" panose="020B0604020202020204" pitchFamily="34" charset="0"/>
              <a:cs typeface="Arial" panose="020B0604020202020204" pitchFamily="34" charset="0"/>
            </a:rPr>
            <a:t> of the Beaudesert &amp; Henley in Arden JPC </a:t>
          </a:r>
          <a:r>
            <a:rPr lang="en-GB" sz="1050" b="1" baseline="0">
              <a:latin typeface="Arial" panose="020B0604020202020204" pitchFamily="34" charset="0"/>
              <a:cs typeface="Arial" panose="020B0604020202020204" pitchFamily="34" charset="0"/>
            </a:rPr>
            <a:t>Financial Regulations</a:t>
          </a:r>
        </a:p>
        <a:p>
          <a:pPr algn="ctr"/>
          <a:r>
            <a:rPr lang="en-GB" sz="1050" b="0" baseline="0">
              <a:latin typeface="Arial" panose="020B0604020202020204" pitchFamily="34" charset="0"/>
              <a:cs typeface="Arial" panose="020B0604020202020204" pitchFamily="34" charset="0"/>
            </a:rPr>
            <a:t>Document Reference</a:t>
          </a:r>
        </a:p>
        <a:p>
          <a:pPr algn="ctr"/>
          <a:r>
            <a:rPr lang="en-GB" sz="1050" b="1" baseline="0">
              <a:latin typeface="Arial" panose="020B0604020202020204" pitchFamily="34" charset="0"/>
              <a:cs typeface="Arial" panose="020B0604020202020204" pitchFamily="34" charset="0"/>
            </a:rPr>
            <a:t>JPC-2021-10010 </a:t>
          </a:r>
        </a:p>
        <a:p>
          <a:pPr algn="ctr"/>
          <a:r>
            <a:rPr lang="en-GB" sz="1050" b="0" baseline="0">
              <a:latin typeface="Arial" panose="020B0604020202020204" pitchFamily="34" charset="0"/>
              <a:cs typeface="Arial" panose="020B0604020202020204" pitchFamily="34" charset="0"/>
            </a:rPr>
            <a:t>Acopy is available on the website.</a:t>
          </a:r>
        </a:p>
        <a:p>
          <a:pPr algn="ctr"/>
          <a:endParaRPr lang="en-GB" sz="105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50" b="0" baseline="0">
              <a:latin typeface="Arial" panose="020B0604020202020204" pitchFamily="34" charset="0"/>
              <a:cs typeface="Arial" panose="020B0604020202020204" pitchFamily="34" charset="0"/>
            </a:rPr>
            <a:t>Once a request for expenditure is agreed at Council, the Clerk/RFO, raises a Purchase Order, sighting the minute as the authority to spend. </a:t>
          </a:r>
        </a:p>
        <a:p>
          <a:pPr algn="ctr"/>
          <a:endParaRPr lang="en-GB" sz="105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50" b="0" baseline="0">
              <a:latin typeface="Arial" panose="020B0604020202020204" pitchFamily="34" charset="0"/>
              <a:cs typeface="Arial" panose="020B0604020202020204" pitchFamily="34" charset="0"/>
            </a:rPr>
            <a:t>On delvery of the goods or services, the council must be assured that the contract has been met and that paymnet can be made, this minuted also.</a:t>
          </a:r>
        </a:p>
        <a:p>
          <a:pPr algn="ctr"/>
          <a:endParaRPr lang="en-GB" sz="105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50" b="0" baseline="0">
              <a:latin typeface="Arial" panose="020B0604020202020204" pitchFamily="34" charset="0"/>
              <a:cs typeface="Arial" panose="020B0604020202020204" pitchFamily="34" charset="0"/>
            </a:rPr>
            <a:t>On receipt of an invoice, the RFO enters the details on the agenda under </a:t>
          </a:r>
          <a:r>
            <a:rPr lang="en-GB" sz="1050" b="1" baseline="0">
              <a:latin typeface="Arial" panose="020B0604020202020204" pitchFamily="34" charset="0"/>
              <a:cs typeface="Arial" panose="020B0604020202020204" pitchFamily="34" charset="0"/>
            </a:rPr>
            <a:t>CREDITORS</a:t>
          </a:r>
          <a:r>
            <a:rPr lang="en-GB" sz="1050" b="0" baseline="0">
              <a:latin typeface="Arial" panose="020B0604020202020204" pitchFamily="34" charset="0"/>
              <a:cs typeface="Arial" panose="020B0604020202020204" pitchFamily="34" charset="0"/>
            </a:rPr>
            <a:t> or, if the transaction is conducted using delegated powers, OR,  </a:t>
          </a:r>
        </a:p>
        <a:p>
          <a:pPr algn="ctr"/>
          <a:r>
            <a:rPr lang="en-GB" sz="1050" b="0" baseline="0">
              <a:latin typeface="Arial" panose="020B0604020202020204" pitchFamily="34" charset="0"/>
              <a:cs typeface="Arial" panose="020B0604020202020204" pitchFamily="34" charset="0"/>
            </a:rPr>
            <a:t>under </a:t>
          </a:r>
          <a:r>
            <a:rPr lang="en-GB" sz="1050" b="1" baseline="0">
              <a:latin typeface="Arial" panose="020B0604020202020204" pitchFamily="34" charset="0"/>
              <a:cs typeface="Arial" panose="020B0604020202020204" pitchFamily="34" charset="0"/>
            </a:rPr>
            <a:t>PAYMENTS MADE SINCE LAST MEETING</a:t>
          </a:r>
          <a:r>
            <a:rPr lang="en-GB" sz="1050" b="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ctr"/>
          <a:endParaRPr lang="en-GB" sz="105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50" b="0" baseline="0">
              <a:latin typeface="Arial" panose="020B0604020202020204" pitchFamily="34" charset="0"/>
              <a:cs typeface="Arial" panose="020B0604020202020204" pitchFamily="34" charset="0"/>
            </a:rPr>
            <a:t>The RFO will then settle the invoice by transfer or chequbook and record having done so in the </a:t>
          </a:r>
          <a:r>
            <a:rPr lang="en-GB" sz="1050" b="1" baseline="0">
              <a:latin typeface="Arial" panose="020B0604020202020204" pitchFamily="34" charset="0"/>
              <a:cs typeface="Arial" panose="020B0604020202020204" pitchFamily="34" charset="0"/>
            </a:rPr>
            <a:t>CASHBOOK.</a:t>
          </a:r>
        </a:p>
        <a:p>
          <a:pPr algn="ctr"/>
          <a:endParaRPr lang="en-GB" sz="105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50" b="0" baseline="0">
              <a:latin typeface="Arial" panose="020B0604020202020204" pitchFamily="34" charset="0"/>
              <a:cs typeface="Arial" panose="020B0604020202020204" pitchFamily="34" charset="0"/>
            </a:rPr>
            <a:t>This entry automatically appears on the </a:t>
          </a:r>
          <a:r>
            <a:rPr lang="en-GB" sz="1050" b="1" baseline="0">
              <a:latin typeface="Arial" panose="020B0604020202020204" pitchFamily="34" charset="0"/>
              <a:cs typeface="Arial" panose="020B0604020202020204" pitchFamily="34" charset="0"/>
            </a:rPr>
            <a:t>TRACKING, CREDITORS, BALANCE SHEET, AGAR &amp; VAT SUMMARY </a:t>
          </a:r>
          <a:r>
            <a:rPr lang="en-GB" sz="1050" b="0" baseline="0">
              <a:latin typeface="Arial" panose="020B0604020202020204" pitchFamily="34" charset="0"/>
              <a:cs typeface="Arial" panose="020B0604020202020204" pitchFamily="34" charset="0"/>
            </a:rPr>
            <a:t>worksheets.</a:t>
          </a:r>
        </a:p>
        <a:p>
          <a:pPr algn="ctr"/>
          <a:endParaRPr lang="en-GB" sz="105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50" b="0" baseline="0">
              <a:latin typeface="Arial" panose="020B0604020202020204" pitchFamily="34" charset="0"/>
              <a:cs typeface="Arial" panose="020B0604020202020204" pitchFamily="34" charset="0"/>
            </a:rPr>
            <a:t>At the end of each month, the RFO will visit the bank website and download the current month's statment which should then be reconciled with the </a:t>
          </a:r>
          <a:r>
            <a:rPr lang="en-GB" sz="1050" b="1" baseline="0">
              <a:latin typeface="Arial" panose="020B0604020202020204" pitchFamily="34" charset="0"/>
              <a:cs typeface="Arial" panose="020B0604020202020204" pitchFamily="34" charset="0"/>
            </a:rPr>
            <a:t>CASHBOOK</a:t>
          </a:r>
          <a:r>
            <a:rPr lang="en-GB" sz="1050" b="0" baseline="0">
              <a:latin typeface="Arial" panose="020B0604020202020204" pitchFamily="34" charset="0"/>
              <a:cs typeface="Arial" panose="020B0604020202020204" pitchFamily="34" charset="0"/>
            </a:rPr>
            <a:t>, autmatically shown finally on the </a:t>
          </a:r>
          <a:r>
            <a:rPr lang="en-GB" sz="1050" b="1" baseline="0">
              <a:latin typeface="Arial" panose="020B0604020202020204" pitchFamily="34" charset="0"/>
              <a:cs typeface="Arial" panose="020B0604020202020204" pitchFamily="34" charset="0"/>
            </a:rPr>
            <a:t>RECONCILIATION</a:t>
          </a:r>
          <a:r>
            <a:rPr lang="en-GB" sz="1050" b="0" baseline="0">
              <a:latin typeface="Arial" panose="020B0604020202020204" pitchFamily="34" charset="0"/>
              <a:cs typeface="Arial" panose="020B0604020202020204" pitchFamily="34" charset="0"/>
            </a:rPr>
            <a:t> worksheet which must be presetned to full Council for ratifcation, then signed off by the Clerk and Chair for display on the website</a:t>
          </a:r>
        </a:p>
        <a:p>
          <a:pPr algn="ctr"/>
          <a:endParaRPr lang="en-GB" sz="105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GB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17</xdr:col>
      <xdr:colOff>358140</xdr:colOff>
      <xdr:row>1</xdr:row>
      <xdr:rowOff>198478</xdr:rowOff>
    </xdr:from>
    <xdr:to>
      <xdr:col>19</xdr:col>
      <xdr:colOff>160020</xdr:colOff>
      <xdr:row>5</xdr:row>
      <xdr:rowOff>170509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F6FAD66-F372-A5E4-BD87-878D6E7D1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8120" y="427078"/>
          <a:ext cx="731520" cy="886431"/>
        </a:xfrm>
        <a:prstGeom prst="rect">
          <a:avLst/>
        </a:prstGeom>
      </xdr:spPr>
    </xdr:pic>
    <xdr:clientData/>
  </xdr:twoCellAnchor>
  <xdr:oneCellAnchor>
    <xdr:from>
      <xdr:col>17</xdr:col>
      <xdr:colOff>350520</xdr:colOff>
      <xdr:row>0</xdr:row>
      <xdr:rowOff>144780</xdr:rowOff>
    </xdr:from>
    <xdr:ext cx="3817620" cy="32829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CC5132F-7564-87D4-8731-1E47E2C63C12}"/>
            </a:ext>
          </a:extLst>
        </xdr:cNvPr>
        <xdr:cNvSpPr txBox="1"/>
      </xdr:nvSpPr>
      <xdr:spPr>
        <a:xfrm>
          <a:off x="7810500" y="144780"/>
          <a:ext cx="3817620" cy="3282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6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Beaudesert &amp; Henley in Arden JPC</a:t>
          </a:r>
        </a:p>
      </xdr:txBody>
    </xdr:sp>
    <xdr:clientData/>
  </xdr:oneCellAnchor>
  <xdr:oneCellAnchor>
    <xdr:from>
      <xdr:col>17</xdr:col>
      <xdr:colOff>320040</xdr:colOff>
      <xdr:row>5</xdr:row>
      <xdr:rowOff>205740</xdr:rowOff>
    </xdr:from>
    <xdr:ext cx="4152900" cy="3459480"/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FA6648-45B6-4B9F-B057-17CE4073E919}"/>
            </a:ext>
          </a:extLst>
        </xdr:cNvPr>
        <xdr:cNvSpPr txBox="1"/>
      </xdr:nvSpPr>
      <xdr:spPr>
        <a:xfrm>
          <a:off x="7780020" y="1348740"/>
          <a:ext cx="4152900" cy="34594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GB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CONTENTS</a:t>
          </a:r>
        </a:p>
        <a:p>
          <a:pPr algn="l"/>
          <a:endParaRPr lang="en-GB" sz="1200" b="1">
            <a:solidFill>
              <a:srgbClr val="0070C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GB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TAB 2</a:t>
          </a:r>
        </a:p>
        <a:p>
          <a:pPr algn="l"/>
          <a:r>
            <a:rPr lang="en-GB" sz="1200" b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CASHBOOK</a:t>
          </a:r>
        </a:p>
        <a:p>
          <a:pPr algn="l"/>
          <a:r>
            <a:rPr lang="en-GB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TAB 3</a:t>
          </a:r>
        </a:p>
        <a:p>
          <a:pPr algn="l"/>
          <a:r>
            <a:rPr lang="en-GB" sz="1200" b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AGENDA</a:t>
          </a:r>
          <a:r>
            <a:rPr lang="en-GB" sz="1200" b="0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 ENTRY</a:t>
          </a:r>
        </a:p>
        <a:p>
          <a:pPr algn="l"/>
          <a:r>
            <a:rPr lang="en-GB" sz="1200" b="1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TAB 4 </a:t>
          </a:r>
        </a:p>
        <a:p>
          <a:pPr algn="l"/>
          <a:r>
            <a:rPr lang="en-GB" sz="1200" b="0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BUDGET TRACKING</a:t>
          </a:r>
        </a:p>
        <a:p>
          <a:pPr algn="l"/>
          <a:r>
            <a:rPr lang="en-GB" sz="1200" b="1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TAB 5</a:t>
          </a:r>
        </a:p>
        <a:p>
          <a:pPr algn="l"/>
          <a:r>
            <a:rPr lang="en-GB" sz="1200" b="0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BANKING RECONCILIATION</a:t>
          </a:r>
        </a:p>
        <a:p>
          <a:pPr algn="l"/>
          <a:r>
            <a:rPr lang="en-GB" sz="1200" b="1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TAB 6</a:t>
          </a:r>
        </a:p>
        <a:p>
          <a:pPr algn="l"/>
          <a:r>
            <a:rPr lang="en-GB" sz="1200" b="0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BALANCE SHEET</a:t>
          </a:r>
        </a:p>
        <a:p>
          <a:pPr algn="l"/>
          <a:r>
            <a:rPr lang="en-GB" sz="1200" b="1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TAB 7 </a:t>
          </a:r>
        </a:p>
        <a:p>
          <a:pPr algn="l"/>
          <a:r>
            <a:rPr lang="en-GB" sz="1200" b="0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VAT SUMMARY</a:t>
          </a:r>
        </a:p>
        <a:p>
          <a:pPr algn="l"/>
          <a:endParaRPr lang="en-GB" sz="1200" b="0" baseline="0">
            <a:solidFill>
              <a:srgbClr val="0070C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GB" sz="1200" b="0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Please contact the Clerk if further information is required</a:t>
          </a:r>
        </a:p>
        <a:p>
          <a:pPr algn="l"/>
          <a:r>
            <a:rPr lang="en-GB" sz="1200" b="0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clerk@henley-in-arden-pc.gov.uk </a:t>
          </a:r>
        </a:p>
        <a:p>
          <a:pPr algn="l"/>
          <a:endParaRPr lang="en-GB" sz="1200" b="1" baseline="0">
            <a:solidFill>
              <a:srgbClr val="0070C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GB" sz="1600" b="1">
            <a:solidFill>
              <a:srgbClr val="0070C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609600</xdr:colOff>
      <xdr:row>8</xdr:row>
      <xdr:rowOff>76200</xdr:rowOff>
    </xdr:from>
    <xdr:ext cx="2887980" cy="88392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52BE6A7-AB0D-696D-0833-64D371163C22}"/>
            </a:ext>
          </a:extLst>
        </xdr:cNvPr>
        <xdr:cNvSpPr txBox="1"/>
      </xdr:nvSpPr>
      <xdr:spPr>
        <a:xfrm>
          <a:off x="11536680" y="1455420"/>
          <a:ext cx="2887980" cy="883920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GB" sz="1100" b="1" i="0" u="none" strike="noStrike">
              <a:solidFill>
                <a:srgbClr val="0070C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'Find' function presents the invoice relevant to the transaction for scrutiny</a:t>
          </a:r>
          <a:r>
            <a:rPr lang="en-GB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 by</a:t>
          </a:r>
          <a:r>
            <a:rPr lang="en-GB" b="1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 the RFO and IA but not live on the website for security and privacy reasons</a:t>
          </a:r>
          <a:endParaRPr lang="en-GB" sz="1100" b="1">
            <a:solidFill>
              <a:srgbClr val="0070C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28</xdr:col>
      <xdr:colOff>579120</xdr:colOff>
      <xdr:row>4</xdr:row>
      <xdr:rowOff>7620</xdr:rowOff>
    </xdr:from>
    <xdr:ext cx="2926080" cy="43434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DE4344E-CD4B-49DC-9D29-F91E9F4733CD}"/>
            </a:ext>
          </a:extLst>
        </xdr:cNvPr>
        <xdr:cNvSpPr txBox="1"/>
      </xdr:nvSpPr>
      <xdr:spPr>
        <a:xfrm>
          <a:off x="11506200" y="777240"/>
          <a:ext cx="2926080" cy="434340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GB" sz="11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Beaudesert &amp; Henley in Arden JPC CASH BOOK</a:t>
          </a:r>
        </a:p>
      </xdr:txBody>
    </xdr:sp>
    <xdr:clientData/>
  </xdr:oneCellAnchor>
  <xdr:twoCellAnchor editAs="oneCell">
    <xdr:from>
      <xdr:col>10</xdr:col>
      <xdr:colOff>0</xdr:colOff>
      <xdr:row>172</xdr:row>
      <xdr:rowOff>0</xdr:rowOff>
    </xdr:from>
    <xdr:to>
      <xdr:col>28</xdr:col>
      <xdr:colOff>858413</xdr:colOff>
      <xdr:row>172</xdr:row>
      <xdr:rowOff>426720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9E99A99-8640-5A83-D39F-A2171D9EF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8560" y="26464260"/>
          <a:ext cx="858413" cy="4267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3</xdr:row>
      <xdr:rowOff>30480</xdr:rowOff>
    </xdr:from>
    <xdr:ext cx="5334000" cy="23980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6149555-5C7B-AACF-FE2C-D1814A82569B}"/>
            </a:ext>
          </a:extLst>
        </xdr:cNvPr>
        <xdr:cNvSpPr txBox="1"/>
      </xdr:nvSpPr>
      <xdr:spPr>
        <a:xfrm>
          <a:off x="571500" y="563880"/>
          <a:ext cx="5334000" cy="239809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000" b="1">
              <a:latin typeface="Arial" panose="020B0604020202020204" pitchFamily="34" charset="0"/>
              <a:cs typeface="Arial" panose="020B0604020202020204" pitchFamily="34" charset="0"/>
            </a:rPr>
            <a:t>Payments for consideration by the full Council                            </a:t>
          </a:r>
        </a:p>
      </xdr:txBody>
    </xdr:sp>
    <xdr:clientData/>
  </xdr:oneCellAnchor>
  <xdr:oneCellAnchor>
    <xdr:from>
      <xdr:col>1</xdr:col>
      <xdr:colOff>38100</xdr:colOff>
      <xdr:row>24</xdr:row>
      <xdr:rowOff>68580</xdr:rowOff>
    </xdr:from>
    <xdr:ext cx="5227320" cy="23980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16120E8-2088-46D5-9C4E-AA673441D0A5}"/>
            </a:ext>
          </a:extLst>
        </xdr:cNvPr>
        <xdr:cNvSpPr txBox="1"/>
      </xdr:nvSpPr>
      <xdr:spPr>
        <a:xfrm>
          <a:off x="647700" y="3497580"/>
          <a:ext cx="5227320" cy="239809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000" b="1">
              <a:latin typeface="Arial" panose="020B0604020202020204" pitchFamily="34" charset="0"/>
              <a:cs typeface="Arial" panose="020B0604020202020204" pitchFamily="34" charset="0"/>
            </a:rPr>
            <a:t>Payments made after last meeting subject to delegated powers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106680</xdr:colOff>
      <xdr:row>2</xdr:row>
      <xdr:rowOff>0</xdr:rowOff>
    </xdr:from>
    <xdr:to>
      <xdr:col>5</xdr:col>
      <xdr:colOff>563880</xdr:colOff>
      <xdr:row>4</xdr:row>
      <xdr:rowOff>96819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15A4A0-0010-41D6-5CA0-7C336B25C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160" y="228600"/>
          <a:ext cx="457200" cy="554019"/>
        </a:xfrm>
        <a:prstGeom prst="rect">
          <a:avLst/>
        </a:prstGeom>
      </xdr:spPr>
    </xdr:pic>
    <xdr:clientData/>
  </xdr:twoCellAnchor>
  <xdr:oneCellAnchor>
    <xdr:from>
      <xdr:col>2</xdr:col>
      <xdr:colOff>167640</xdr:colOff>
      <xdr:row>2</xdr:row>
      <xdr:rowOff>213360</xdr:rowOff>
    </xdr:from>
    <xdr:ext cx="2865120" cy="25590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AAEDEB7-3E2B-AD3E-BA7A-48E1AF847641}"/>
            </a:ext>
          </a:extLst>
        </xdr:cNvPr>
        <xdr:cNvSpPr txBox="1"/>
      </xdr:nvSpPr>
      <xdr:spPr>
        <a:xfrm>
          <a:off x="891540" y="441960"/>
          <a:ext cx="2865120" cy="2559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BUDGET TRACKING 2022-2023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4</xdr:row>
      <xdr:rowOff>152400</xdr:rowOff>
    </xdr:from>
    <xdr:to>
      <xdr:col>2</xdr:col>
      <xdr:colOff>308130</xdr:colOff>
      <xdr:row>6</xdr:row>
      <xdr:rowOff>144780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AEDC021-82FA-4FC2-85D3-E769A8331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941" y="838200"/>
          <a:ext cx="308129" cy="373380"/>
        </a:xfrm>
        <a:prstGeom prst="rect">
          <a:avLst/>
        </a:prstGeom>
      </xdr:spPr>
    </xdr:pic>
    <xdr:clientData/>
  </xdr:twoCellAnchor>
  <xdr:twoCellAnchor editAs="oneCell">
    <xdr:from>
      <xdr:col>2</xdr:col>
      <xdr:colOff>853440</xdr:colOff>
      <xdr:row>40</xdr:row>
      <xdr:rowOff>38100</xdr:rowOff>
    </xdr:from>
    <xdr:to>
      <xdr:col>2</xdr:col>
      <xdr:colOff>1798320</xdr:colOff>
      <xdr:row>43</xdr:row>
      <xdr:rowOff>50603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98B19A-95C7-8259-3E05-FE4ECA188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2640" y="5524500"/>
          <a:ext cx="944880" cy="4697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0</xdr:row>
      <xdr:rowOff>38100</xdr:rowOff>
    </xdr:from>
    <xdr:to>
      <xdr:col>2</xdr:col>
      <xdr:colOff>769620</xdr:colOff>
      <xdr:row>4</xdr:row>
      <xdr:rowOff>112686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F9D331-626F-8443-2A80-D8AAF25FF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38100"/>
          <a:ext cx="640080" cy="7756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236220</xdr:colOff>
      <xdr:row>2</xdr:row>
      <xdr:rowOff>137160</xdr:rowOff>
    </xdr:from>
    <xdr:ext cx="4655820" cy="2362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58A2D1-5956-D1C4-6174-4F0B3BFB70CD}"/>
            </a:ext>
          </a:extLst>
        </xdr:cNvPr>
        <xdr:cNvSpPr txBox="1"/>
      </xdr:nvSpPr>
      <xdr:spPr>
        <a:xfrm>
          <a:off x="9212580" y="609600"/>
          <a:ext cx="4655820" cy="2362200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n-GB" sz="11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GB" sz="11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GB" sz="11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GB" sz="11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GB" sz="11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GB" sz="11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100" b="1" baseline="0">
              <a:latin typeface="Arial" panose="020B0604020202020204" pitchFamily="34" charset="0"/>
              <a:cs typeface="Arial" panose="020B0604020202020204" pitchFamily="34" charset="0"/>
            </a:rPr>
            <a:t>VAT REFUNDING</a:t>
          </a:r>
        </a:p>
        <a:p>
          <a:pPr algn="ctr"/>
          <a:endParaRPr lang="en-GB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100" baseline="0">
              <a:latin typeface="Arial" panose="020B0604020202020204" pitchFamily="34" charset="0"/>
              <a:cs typeface="Arial" panose="020B0604020202020204" pitchFamily="34" charset="0"/>
            </a:rPr>
            <a:t>The JPC under the following instrument of law is able to recover VAT charged for goods and services.</a:t>
          </a:r>
        </a:p>
        <a:p>
          <a:pPr algn="ctr"/>
          <a:endParaRPr lang="en-GB" sz="1100" baseline="0"/>
        </a:p>
        <a:p>
          <a:pPr algn="ctr"/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2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Local authorities and similar bodies (VAT Notice 749) - GOV.UK</a:t>
          </a:r>
          <a:endParaRPr lang="en-GB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388620</xdr:colOff>
      <xdr:row>3</xdr:row>
      <xdr:rowOff>114300</xdr:rowOff>
    </xdr:from>
    <xdr:to>
      <xdr:col>9</xdr:col>
      <xdr:colOff>426720</xdr:colOff>
      <xdr:row>7</xdr:row>
      <xdr:rowOff>121920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286975-030D-996B-7D46-39BEAB02C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3780" y="815340"/>
          <a:ext cx="64770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eneral ledger">
      <a:dk1>
        <a:srgbClr val="3F3F3F"/>
      </a:dk1>
      <a:lt1>
        <a:srgbClr val="FFFFFF"/>
      </a:lt1>
      <a:dk2>
        <a:srgbClr val="23070B"/>
      </a:dk2>
      <a:lt2>
        <a:srgbClr val="F4F1E7"/>
      </a:lt2>
      <a:accent1>
        <a:srgbClr val="F9AC1E"/>
      </a:accent1>
      <a:accent2>
        <a:srgbClr val="7AB88E"/>
      </a:accent2>
      <a:accent3>
        <a:srgbClr val="F48C59"/>
      </a:accent3>
      <a:accent4>
        <a:srgbClr val="70A8B0"/>
      </a:accent4>
      <a:accent5>
        <a:srgbClr val="F7913D"/>
      </a:accent5>
      <a:accent6>
        <a:srgbClr val="935961"/>
      </a:accent6>
      <a:hlink>
        <a:srgbClr val="70A8B0"/>
      </a:hlink>
      <a:folHlink>
        <a:srgbClr val="967DA7"/>
      </a:folHlink>
    </a:clrScheme>
    <a:fontScheme name="Custom 45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..\..\SPENDING\CREDITORS\W\WS%20GARDENS\Invoice_10180_from_W_S_Gardens_Ltd.pdf" TargetMode="External"/><Relationship Id="rId21" Type="http://schemas.openxmlformats.org/officeDocument/2006/relationships/hyperlink" Target="..\..\SPENDING\CREDITORS\H\HARRISON%20%5bHANDYMAN%5d\harrison_wages_april_varnish_bus_shelters_29.04.2022.pdf" TargetMode="External"/><Relationship Id="rId42" Type="http://schemas.openxmlformats.org/officeDocument/2006/relationships/hyperlink" Target="..\..\SPENDING\CREDITORS\G\GRAFTON%20MERCHANTING\RED302453-04.06.22%5b&#163;74.32%5d.pdf" TargetMode="External"/><Relationship Id="rId47" Type="http://schemas.openxmlformats.org/officeDocument/2006/relationships/hyperlink" Target="..\..\SPENDING\CREDITORS\G\GRAFTON%20MERCHANTING\RED300430-26.04.22%5b&#163;621.85%5d.pdf" TargetMode="External"/><Relationship Id="rId63" Type="http://schemas.openxmlformats.org/officeDocument/2006/relationships/hyperlink" Target="..\..\SPENDING\CREDITORS\K\KOMPAN\Sales_Invoice_239556-&#163;240.00.pdf" TargetMode="External"/><Relationship Id="rId68" Type="http://schemas.openxmlformats.org/officeDocument/2006/relationships/hyperlink" Target="..\..\SPENDING\CREDITORS\A\ANDY%20LOOS\INV_HAR_808024_JUNE-475.20.pdf" TargetMode="External"/><Relationship Id="rId16" Type="http://schemas.openxmlformats.org/officeDocument/2006/relationships/hyperlink" Target="..\..\SPENDING\CREDITORS\G\GRAFTON%20MERCHANTING\STR054393CI%5b&#163;1,582.37%5d25.02.22.pdf" TargetMode="External"/><Relationship Id="rId11" Type="http://schemas.openxmlformats.org/officeDocument/2006/relationships/hyperlink" Target="..\..\SPENDING\CREDITORS\V\VIKING%20SIGNS\Invoice%20INV160088%20(emailed%202022-03-16%2017-29-48).pdf" TargetMode="External"/><Relationship Id="rId24" Type="http://schemas.openxmlformats.org/officeDocument/2006/relationships/hyperlink" Target="..\..\SPENDING\CREDITORS\A\ADOMAST\Inv%20No%20125397%20Beaudesert.pdf" TargetMode="External"/><Relationship Id="rId32" Type="http://schemas.openxmlformats.org/officeDocument/2006/relationships/hyperlink" Target="..\..\SPENDING\CREDITORS\M\T%20MOUSLEY\MOUSLEY%20M12338%20_27.04.22.pdf" TargetMode="External"/><Relationship Id="rId37" Type="http://schemas.openxmlformats.org/officeDocument/2006/relationships/hyperlink" Target="..\..\SPENDING\CREDITORS\G\GIFTS2IMPRESS%20%5bBEARS%5d\Invoice_QPJ__0238_from_Gifts2Impress_Limited.pdf" TargetMode="External"/><Relationship Id="rId40" Type="http://schemas.openxmlformats.org/officeDocument/2006/relationships/hyperlink" Target="..\..\SPENDING\CREDITORS\A\ADOMAST\Inv%20No%20125243%20Beaudesert.pdf" TargetMode="External"/><Relationship Id="rId45" Type="http://schemas.openxmlformats.org/officeDocument/2006/relationships/hyperlink" Target="..\..\SPENDING\CREDITORS\A\R%20ADAMS%20&amp;%20SONS\Invoice%20185778.pdf" TargetMode="External"/><Relationship Id="rId53" Type="http://schemas.openxmlformats.org/officeDocument/2006/relationships/hyperlink" Target="..\..\SPENDING\CREDITORS\A\R%20ADAMS%20&amp;%20SONS\Invoice%20187208_29.06.22_&#163;78.00.pdf" TargetMode="External"/><Relationship Id="rId58" Type="http://schemas.openxmlformats.org/officeDocument/2006/relationships/hyperlink" Target="..\..\SPENDING\CREDITORS\F\FAST%20HOSTS\invoice%20mar%202021.pdf" TargetMode="External"/><Relationship Id="rId66" Type="http://schemas.openxmlformats.org/officeDocument/2006/relationships/hyperlink" Target="..\..\SPENDING\CREDITORS\A\ANDY%20LOOS\INV_HAR_808024_JUNE-475.20.pdf" TargetMode="External"/><Relationship Id="rId74" Type="http://schemas.openxmlformats.org/officeDocument/2006/relationships/hyperlink" Target="..\..\SPENDING\CREDITORS\S\SECURE%20PARKING\2022\april22%20charges.pdf" TargetMode="External"/><Relationship Id="rId79" Type="http://schemas.openxmlformats.org/officeDocument/2006/relationships/printerSettings" Target="../printerSettings/printerSettings2.bin"/><Relationship Id="rId5" Type="http://schemas.openxmlformats.org/officeDocument/2006/relationships/hyperlink" Target="..\..\SPENDING\CREDITORS\H\HENLEY%20FOCUS\2022\APR104_HenleyJPC.pdf" TargetMode="External"/><Relationship Id="rId61" Type="http://schemas.openxmlformats.org/officeDocument/2006/relationships/hyperlink" Target="..\..\SPENDING\CREDITORS\F\FAST%20HOSTS\invoice%20mar%202021.pdf" TargetMode="External"/><Relationship Id="rId19" Type="http://schemas.openxmlformats.org/officeDocument/2006/relationships/hyperlink" Target="..\..\SPENDING\CREDITORS\G\GRAFTON%20MERCHANTING\STR054924CI%5b&#163;84.08%5d05.03.22.pdf" TargetMode="External"/><Relationship Id="rId14" Type="http://schemas.openxmlformats.org/officeDocument/2006/relationships/hyperlink" Target="..\..\FINANCE\VAT%20CLAIMS\claim-vat-refund-if-not-vat-registered-vat126.pdf" TargetMode="External"/><Relationship Id="rId22" Type="http://schemas.openxmlformats.org/officeDocument/2006/relationships/hyperlink" Target="..\..\SPENDING\CREDITORS\S\SECURE%20PARKING\2022\april22%20charges.pdf" TargetMode="External"/><Relationship Id="rId27" Type="http://schemas.openxmlformats.org/officeDocument/2006/relationships/hyperlink" Target="..\..\SPENDING\CREDITORS\M\T%20MOUSLEY\MOUSLEY%20M12333_21.04.2022.pdf" TargetMode="External"/><Relationship Id="rId30" Type="http://schemas.openxmlformats.org/officeDocument/2006/relationships/hyperlink" Target="..\..\SPENDING\CREDITORS\W\N%20WALKER%20NDP%20JACKSON\NWalker_Invoice_Mar_2022.pdf" TargetMode="External"/><Relationship Id="rId35" Type="http://schemas.openxmlformats.org/officeDocument/2006/relationships/hyperlink" Target="..\..\SPENDING\CREDITORS\W\WALC\20212022%20WALC%20subscription%20renewal%20for%20Beaudesert%20%20Henley%20in%20Arden%20Joint%20Parish%20Council.msg" TargetMode="External"/><Relationship Id="rId43" Type="http://schemas.openxmlformats.org/officeDocument/2006/relationships/hyperlink" Target="..\..\SPENDING\CREDITORS\W\WS%20GARDENS\Invoice_10260_from_W_S_Gardens_Ltd.pdf" TargetMode="External"/><Relationship Id="rId48" Type="http://schemas.openxmlformats.org/officeDocument/2006/relationships/hyperlink" Target="..\..\SPENDING\CREDITORS\A\ANDY%20LOOS\INV_HAR_803925_31_05_22.pdf" TargetMode="External"/><Relationship Id="rId56" Type="http://schemas.openxmlformats.org/officeDocument/2006/relationships/hyperlink" Target="..\..\SPENDING\CREDITORS\W\WALC\INV-22305%5bTRAINING%5d30.06.22%20&#163;36.00.pdf" TargetMode="External"/><Relationship Id="rId64" Type="http://schemas.openxmlformats.org/officeDocument/2006/relationships/hyperlink" Target="..\..\SPENDING\CREDITORS\S\SECURE%20PARKING\2022\april22%20charges.pdf" TargetMode="External"/><Relationship Id="rId69" Type="http://schemas.openxmlformats.org/officeDocument/2006/relationships/hyperlink" Target="..\..\SPENDING\CREDITORS\S\SECURE%20PARKING\2022\april22%20charges.pdf" TargetMode="External"/><Relationship Id="rId77" Type="http://schemas.openxmlformats.org/officeDocument/2006/relationships/hyperlink" Target="..\..\SPENDING\CREDITORS\F\FAST%20HOSTS\invoice%20mar%202021.pdf" TargetMode="External"/><Relationship Id="rId8" Type="http://schemas.openxmlformats.org/officeDocument/2006/relationships/hyperlink" Target="..\..\SPENDING\CREDITORS\K\KOMPAN\Sales_Invoice_239556-&#163;240.00.pdf" TargetMode="External"/><Relationship Id="rId51" Type="http://schemas.openxmlformats.org/officeDocument/2006/relationships/hyperlink" Target="..\..\SPENDING\CREDITORS\H\HENLEY%20FOCUS\2022\HenleyJPC_SM22_04.pdf" TargetMode="External"/><Relationship Id="rId72" Type="http://schemas.openxmlformats.org/officeDocument/2006/relationships/hyperlink" Target="..\..\SPENDING\CREDITORS\S\SECURE%20PARKING\2022\april22%20charges.pdf" TargetMode="External"/><Relationship Id="rId80" Type="http://schemas.openxmlformats.org/officeDocument/2006/relationships/drawing" Target="../drawings/drawing2.xml"/><Relationship Id="rId3" Type="http://schemas.openxmlformats.org/officeDocument/2006/relationships/hyperlink" Target="..\..\SPENDING\CREDITORS\H\HARRISON%20%5bHANDYMAN%5d\905892APRIL%2022%20LABOUR.pdf" TargetMode="External"/><Relationship Id="rId12" Type="http://schemas.openxmlformats.org/officeDocument/2006/relationships/hyperlink" Target="..\..\SPENDING\CREDITORS\W\WALC\INV-22093.pdf" TargetMode="External"/><Relationship Id="rId17" Type="http://schemas.openxmlformats.org/officeDocument/2006/relationships/hyperlink" Target="..\..\SPENDING\CREDITORS\G\GRAFTON%20MERCHANTING\STR056220CI%5b&#163;275.28%5d25.03.22.pdf" TargetMode="External"/><Relationship Id="rId25" Type="http://schemas.openxmlformats.org/officeDocument/2006/relationships/hyperlink" Target="..\..\SPENDING\CREDITORS\H\HENLEY%20FOCUS\2022\MAY113_Henley%20JPC.pdf" TargetMode="External"/><Relationship Id="rId33" Type="http://schemas.openxmlformats.org/officeDocument/2006/relationships/hyperlink" Target="..\..\SPENDING\CREDITORS\H\HTDL\17834%20Website%20Hosting%20Jun%202022.pdf" TargetMode="External"/><Relationship Id="rId38" Type="http://schemas.openxmlformats.org/officeDocument/2006/relationships/hyperlink" Target="..\..\SPENDING\CREDITORS\S\SECURE%20PARKING\2022\april22%20charges.pdf" TargetMode="External"/><Relationship Id="rId46" Type="http://schemas.openxmlformats.org/officeDocument/2006/relationships/hyperlink" Target="..\..\SPENDING\CREDITORS\H\HENLEY%20FOCUS\2022\JN22_04_HenleyJPC.pdf" TargetMode="External"/><Relationship Id="rId59" Type="http://schemas.openxmlformats.org/officeDocument/2006/relationships/hyperlink" Target="..\..\SPENDING\CREDITORS\F\FAST%20HOSTS\invoice%20mar%202021.pdf" TargetMode="External"/><Relationship Id="rId67" Type="http://schemas.openxmlformats.org/officeDocument/2006/relationships/hyperlink" Target="..\..\SPENDING\CREDITORS\A\ANDY%20LOOS\INV_HAR_808024_JUNE-475.20.pdf" TargetMode="External"/><Relationship Id="rId20" Type="http://schemas.openxmlformats.org/officeDocument/2006/relationships/hyperlink" Target="..\..\SPENDING\CREDITORS\H\HARRISON%20%5bHANDYMAN%5d\harrison_wages_april_varnish_bus_shelters_29.04.2022.pdf" TargetMode="External"/><Relationship Id="rId41" Type="http://schemas.openxmlformats.org/officeDocument/2006/relationships/hyperlink" Target="..\..\SPENDING\CREDITORS\H\HARRISON%20%5bHANDYMAN%5d\MAY%202022.pdf" TargetMode="External"/><Relationship Id="rId54" Type="http://schemas.openxmlformats.org/officeDocument/2006/relationships/hyperlink" Target="..\..\SPENDING\CREDITORS\S\SDC%20CHARGES\2020992_Invoicecctv22.pdf" TargetMode="External"/><Relationship Id="rId62" Type="http://schemas.openxmlformats.org/officeDocument/2006/relationships/hyperlink" Target="..\..\JPC\PRECEPT%202022-23\Precept%20Letter%20%20Form%2014.01.2022.pdf" TargetMode="External"/><Relationship Id="rId70" Type="http://schemas.openxmlformats.org/officeDocument/2006/relationships/hyperlink" Target="..\..\SPENDING\CREDITORS\F\FAST%20HOSTS\invoice%20mar%202021.pdf" TargetMode="External"/><Relationship Id="rId75" Type="http://schemas.openxmlformats.org/officeDocument/2006/relationships/hyperlink" Target="..\..\SPENDING\CREDITORS\F\FAST%20HOSTS\invoice%20mar%202021.pdf" TargetMode="External"/><Relationship Id="rId1" Type="http://schemas.openxmlformats.org/officeDocument/2006/relationships/hyperlink" Target="..\..\SPENDING\CREDITORS\F\FAST%20HOSTS\invoice%20mar%202021.pdf" TargetMode="External"/><Relationship Id="rId6" Type="http://schemas.openxmlformats.org/officeDocument/2006/relationships/hyperlink" Target="..\..\SPENDING\CREDITORS\H\HWMT%20MemHall\INV439_hallhire_15.03.22_&#163;396.00.pdf" TargetMode="External"/><Relationship Id="rId15" Type="http://schemas.openxmlformats.org/officeDocument/2006/relationships/hyperlink" Target="..\..\SPENDING\CREDITORS\21CC%20BEACON\21CC_Group_Ltd_INV-414028_Pyro_Invoice_Beaudesert.pdf" TargetMode="External"/><Relationship Id="rId23" Type="http://schemas.openxmlformats.org/officeDocument/2006/relationships/hyperlink" Target="..\..\SPENDING\CREDITORS\F\FAST%20HOSTS\invoice%20mar%202021.pdf" TargetMode="External"/><Relationship Id="rId28" Type="http://schemas.openxmlformats.org/officeDocument/2006/relationships/hyperlink" Target="..\..\SPENDING\CREDITORS\M\T%20MOUSLEY\MOUSLEY%20M12313%2021.04.2022.pdf" TargetMode="External"/><Relationship Id="rId36" Type="http://schemas.openxmlformats.org/officeDocument/2006/relationships/hyperlink" Target="..\..\SPENDING\CREDITORS\T\TREE%20SHOP\Receipt_2022-06-27_125323.pdf" TargetMode="External"/><Relationship Id="rId49" Type="http://schemas.openxmlformats.org/officeDocument/2006/relationships/hyperlink" Target="..\..\SPENDING\CREDITORS\G\GRAFTON%20MERCHANTING\BOR-300589%5b&#163;188.20%5d.pdf" TargetMode="External"/><Relationship Id="rId57" Type="http://schemas.openxmlformats.org/officeDocument/2006/relationships/hyperlink" Target="..\..\SPENDING\CREDITORS\W\WS%20GARDENS\Invoice_10338_from_W_S_Gardens_Ltd.pdf" TargetMode="External"/><Relationship Id="rId10" Type="http://schemas.openxmlformats.org/officeDocument/2006/relationships/hyperlink" Target="..\..\SPENDING\CREDITORS\S\SDC%20CHARGES\2020441_bryn_election_charges%20&#163;100.00.pdf" TargetMode="External"/><Relationship Id="rId31" Type="http://schemas.openxmlformats.org/officeDocument/2006/relationships/hyperlink" Target="..\..\SPENDING\CREDITORS\E\EDGE%20IT\Invoice%2035926%20-%20Temporary%20Finance%20Band%20Upgrade.pdf" TargetMode="External"/><Relationship Id="rId44" Type="http://schemas.openxmlformats.org/officeDocument/2006/relationships/hyperlink" Target="..\..\SPENDING\CREDITORS\G\GRAFTON%20MERCHANTING\RED301413%5b&#163;387.00%5d17.05.22.pdf" TargetMode="External"/><Relationship Id="rId52" Type="http://schemas.openxmlformats.org/officeDocument/2006/relationships/hyperlink" Target="..\..\SPENDING\CREDITORS\L\LONG%20ACRES\Copy%20of%20INV2296%20-%20Beaudesert%20%20Henley%20JPC%20-%20June%2022.xlsx" TargetMode="External"/><Relationship Id="rId60" Type="http://schemas.openxmlformats.org/officeDocument/2006/relationships/hyperlink" Target="..\..\SPENDING\CREDITORS\A\ANDY%20LOOS\INV_HAR_808024_JUNE-475.20.pdf" TargetMode="External"/><Relationship Id="rId65" Type="http://schemas.openxmlformats.org/officeDocument/2006/relationships/hyperlink" Target="..\..\SPENDING\CREDITORS\S\SECURE%20PARKING\2022\april22%20charges.pdf" TargetMode="External"/><Relationship Id="rId73" Type="http://schemas.openxmlformats.org/officeDocument/2006/relationships/hyperlink" Target="..\..\SPENDING\CREDITORS\F\FAST%20HOSTS\invoice%20mar%202021.pdf" TargetMode="External"/><Relationship Id="rId78" Type="http://schemas.openxmlformats.org/officeDocument/2006/relationships/hyperlink" Target="2022_October_Statement%20(2).pdf" TargetMode="External"/><Relationship Id="rId4" Type="http://schemas.openxmlformats.org/officeDocument/2006/relationships/hyperlink" Target="..\..\SPENDING\CREDITORS\A\AVON%20PLANNING\Invoice%2010%20March%202022.pdf" TargetMode="External"/><Relationship Id="rId9" Type="http://schemas.openxmlformats.org/officeDocument/2006/relationships/hyperlink" Target="..\..\SPENDING\CREDITORS\A\R%20ADAMS%20&amp;%20SONS\Invoice%20184461.pdf" TargetMode="External"/><Relationship Id="rId13" Type="http://schemas.openxmlformats.org/officeDocument/2006/relationships/hyperlink" Target="..\..\SPENDING\CREDITORS\S\SHAKESPEARE'S%20ENGLAND\Invoice%20INV-001502.pdf" TargetMode="External"/><Relationship Id="rId18" Type="http://schemas.openxmlformats.org/officeDocument/2006/relationships/hyperlink" Target="..\..\SPENDING\CREDITORS\G\GRAFTON%20MERCHANTING\STR054925CI%5b&#163;265.15%5d05.03.22.pdf" TargetMode="External"/><Relationship Id="rId39" Type="http://schemas.openxmlformats.org/officeDocument/2006/relationships/hyperlink" Target="..\..\SPENDING\CREDITORS\F\FAST%20HOSTS\invoice%20mar%202021.pdf" TargetMode="External"/><Relationship Id="rId34" Type="http://schemas.openxmlformats.org/officeDocument/2006/relationships/hyperlink" Target="..\..\SPENDING\CREDITORS\H\HTDL\17835%20Website%20Support%20Jun%202022.pdf" TargetMode="External"/><Relationship Id="rId50" Type="http://schemas.openxmlformats.org/officeDocument/2006/relationships/hyperlink" Target="..\..\SPENDING\CREDITORS\G\GRAFTON%20MERCHANTING\STR061114CI%5b&#163;385.16%5d.pdf" TargetMode="External"/><Relationship Id="rId55" Type="http://schemas.openxmlformats.org/officeDocument/2006/relationships/hyperlink" Target="..\..\SPENDING\CREDITORS\M\T%20MOUSLEY\MOUSLEY%20INV%2012339%2003.05.2022.pdf" TargetMode="External"/><Relationship Id="rId76" Type="http://schemas.openxmlformats.org/officeDocument/2006/relationships/hyperlink" Target="..\..\SPENDING\CREDITORS\F\FAST%20HOSTS\invoice%20mar%202021.pdf" TargetMode="External"/><Relationship Id="rId7" Type="http://schemas.openxmlformats.org/officeDocument/2006/relationships/hyperlink" Target="..\..\SPENDING\CREDITORS\H\HUTCHINGS%20%5bOAK%5d\hutchings%207655.pdf" TargetMode="External"/><Relationship Id="rId71" Type="http://schemas.openxmlformats.org/officeDocument/2006/relationships/hyperlink" Target="..\..\SPENDING\CREDITORS\F\FAST%20HOSTS\invoice%20mar%202021.pdf" TargetMode="External"/><Relationship Id="rId2" Type="http://schemas.openxmlformats.org/officeDocument/2006/relationships/hyperlink" Target="..\..\SPENDING\CREDITORS\S\SECURE%20PARKING\2022\april22%20charges.pdf" TargetMode="External"/><Relationship Id="rId29" Type="http://schemas.openxmlformats.org/officeDocument/2006/relationships/hyperlink" Target="..\..\SPENDING\CREDITORS\M\T%20MOUSLEY\MOUSLEY%20M12336_21.04.2022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2E6E6-9FDB-47F2-8BE1-5CB9E78D5A86}">
  <sheetPr>
    <tabColor theme="3" tint="0.499984740745262"/>
  </sheetPr>
  <dimension ref="T11"/>
  <sheetViews>
    <sheetView showGridLines="0" topLeftCell="A4" workbookViewId="0">
      <selection activeCell="Q11" sqref="Q11"/>
    </sheetView>
  </sheetViews>
  <sheetFormatPr defaultRowHeight="18" x14ac:dyDescent="0.5"/>
  <cols>
    <col min="1" max="6" width="6.77734375" style="35" customWidth="1"/>
    <col min="7" max="7" width="0.33203125" style="35" customWidth="1"/>
    <col min="8" max="28" width="6.77734375" style="35" customWidth="1"/>
    <col min="29" max="16384" width="8.88671875" style="35"/>
  </cols>
  <sheetData>
    <row r="11" spans="20:20" x14ac:dyDescent="0.5">
      <c r="T11" s="17"/>
    </row>
  </sheetData>
  <sheetProtection algorithmName="SHA-512" hashValue="0cnIyapdJbuG48bl2UnZq066aiVwxbO0MTwCfDjPGqqUWR+CG7qndfa9Hi1Op4YwccUsxITa+IqDjEzqUhvVoQ==" saltValue="lQNaMEsakL3a6ckY+7LJg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37A70-81C8-4BDB-9F14-D420932DDE15}">
  <sheetPr>
    <tabColor theme="4" tint="0.59999389629810485"/>
  </sheetPr>
  <dimension ref="A1:AC212"/>
  <sheetViews>
    <sheetView showGridLines="0" topLeftCell="D1" workbookViewId="0">
      <pane ySplit="1" topLeftCell="A2" activePane="bottomLeft" state="frozen"/>
      <selection activeCell="C1" sqref="C1"/>
      <selection pane="bottomLeft" activeCell="D1" sqref="A1:XFD1048576"/>
    </sheetView>
  </sheetViews>
  <sheetFormatPr defaultRowHeight="18" x14ac:dyDescent="0.5"/>
  <cols>
    <col min="1" max="1" width="4.77734375" style="35" customWidth="1"/>
    <col min="2" max="2" width="12.77734375" style="35" customWidth="1"/>
    <col min="3" max="3" width="45.77734375" style="35" customWidth="1"/>
    <col min="4" max="4" width="30.77734375" style="35" customWidth="1"/>
    <col min="5" max="5" width="10.77734375" style="35" customWidth="1"/>
    <col min="6" max="7" width="11.5546875" style="35" bestFit="1" customWidth="1"/>
    <col min="8" max="9" width="10.77734375" style="35" customWidth="1"/>
    <col min="10" max="10" width="15.77734375" style="35" customWidth="1"/>
    <col min="11" max="15" width="8.88671875" style="35" hidden="1" customWidth="1"/>
    <col min="16" max="16" width="11.77734375" style="35" hidden="1" customWidth="1"/>
    <col min="17" max="20" width="8.88671875" style="35" hidden="1" customWidth="1"/>
    <col min="21" max="22" width="9.109375" style="35" hidden="1" customWidth="1"/>
    <col min="23" max="23" width="11.77734375" style="35" hidden="1" customWidth="1"/>
    <col min="24" max="27" width="8.88671875" style="35" hidden="1" customWidth="1"/>
    <col min="28" max="28" width="9.109375" style="35" hidden="1" customWidth="1"/>
    <col min="29" max="29" width="60.77734375" style="35" customWidth="1"/>
    <col min="30" max="16384" width="8.88671875" style="35"/>
  </cols>
  <sheetData>
    <row r="1" spans="1:29" ht="25.05" customHeight="1" x14ac:dyDescent="0.5">
      <c r="A1" s="91"/>
      <c r="B1" s="198" t="s">
        <v>1</v>
      </c>
      <c r="C1" s="198" t="s">
        <v>14</v>
      </c>
      <c r="D1" s="198" t="s">
        <v>15</v>
      </c>
      <c r="E1" s="195" t="s">
        <v>322</v>
      </c>
      <c r="F1" s="196" t="s">
        <v>16</v>
      </c>
      <c r="G1" s="196" t="s">
        <v>17</v>
      </c>
      <c r="H1" s="196" t="s">
        <v>18</v>
      </c>
      <c r="I1" s="196" t="s">
        <v>13</v>
      </c>
      <c r="J1" s="199" t="s">
        <v>185</v>
      </c>
      <c r="K1" s="197">
        <v>100</v>
      </c>
      <c r="L1" s="197">
        <v>110</v>
      </c>
      <c r="M1" s="197">
        <v>120</v>
      </c>
      <c r="N1" s="197">
        <v>130</v>
      </c>
      <c r="O1" s="197">
        <v>140</v>
      </c>
      <c r="P1" s="197">
        <v>150</v>
      </c>
      <c r="Q1" s="197">
        <v>160</v>
      </c>
      <c r="R1" s="197">
        <v>170</v>
      </c>
      <c r="S1" s="197">
        <v>180</v>
      </c>
      <c r="T1" s="197">
        <v>190</v>
      </c>
      <c r="U1" s="197">
        <v>200</v>
      </c>
      <c r="V1" s="197">
        <v>50</v>
      </c>
      <c r="W1" s="197">
        <v>55</v>
      </c>
      <c r="X1" s="197">
        <v>60</v>
      </c>
      <c r="Y1" s="197">
        <v>65</v>
      </c>
      <c r="Z1" s="197">
        <v>70</v>
      </c>
      <c r="AA1" s="197">
        <v>75</v>
      </c>
      <c r="AB1" s="197">
        <v>80</v>
      </c>
      <c r="AC1" s="96"/>
    </row>
    <row r="2" spans="1:29" ht="12" customHeight="1" x14ac:dyDescent="0.25">
      <c r="A2" s="91"/>
      <c r="B2" s="202" t="s">
        <v>19</v>
      </c>
      <c r="C2" s="58" t="s">
        <v>57</v>
      </c>
      <c r="D2" s="58" t="s">
        <v>58</v>
      </c>
      <c r="E2" s="59" t="s">
        <v>180</v>
      </c>
      <c r="F2" s="60">
        <v>43.64</v>
      </c>
      <c r="G2" s="60">
        <f>F2*20/100</f>
        <v>8.7279999999999998</v>
      </c>
      <c r="H2" s="60">
        <v>52.37</v>
      </c>
      <c r="I2" s="61"/>
      <c r="J2" s="200">
        <v>2221.2199999999998</v>
      </c>
      <c r="K2" s="62"/>
      <c r="L2" s="63"/>
      <c r="M2" s="63"/>
      <c r="N2" s="63"/>
      <c r="O2" s="63"/>
      <c r="P2" s="63"/>
      <c r="Q2" s="63"/>
      <c r="R2" s="63"/>
      <c r="S2" s="63"/>
      <c r="T2" s="63"/>
      <c r="U2" s="60">
        <v>43.64</v>
      </c>
      <c r="V2" s="63"/>
      <c r="W2" s="64"/>
      <c r="X2" s="65"/>
      <c r="Y2" s="65"/>
      <c r="Z2" s="65"/>
      <c r="AA2" s="65"/>
      <c r="AB2" s="65"/>
      <c r="AC2" s="90"/>
    </row>
    <row r="3" spans="1:29" ht="12" customHeight="1" x14ac:dyDescent="0.5">
      <c r="A3" s="91"/>
      <c r="B3" s="202" t="s">
        <v>19</v>
      </c>
      <c r="C3" s="58" t="s">
        <v>59</v>
      </c>
      <c r="D3" s="58" t="s">
        <v>291</v>
      </c>
      <c r="E3" s="77" t="s">
        <v>297</v>
      </c>
      <c r="F3" s="66"/>
      <c r="G3" s="66"/>
      <c r="H3" s="66"/>
      <c r="I3" s="61">
        <v>50</v>
      </c>
      <c r="J3" s="200">
        <f>J2+I3</f>
        <v>2271.2199999999998</v>
      </c>
      <c r="K3" s="62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1">
        <v>50</v>
      </c>
      <c r="X3" s="65"/>
      <c r="Y3" s="65"/>
      <c r="Z3" s="65"/>
      <c r="AA3" s="65"/>
      <c r="AB3" s="65"/>
      <c r="AC3" s="91"/>
    </row>
    <row r="4" spans="1:29" ht="12" customHeight="1" x14ac:dyDescent="0.5">
      <c r="A4" s="91"/>
      <c r="B4" s="202" t="s">
        <v>20</v>
      </c>
      <c r="C4" s="58" t="s">
        <v>59</v>
      </c>
      <c r="D4" s="58" t="s">
        <v>291</v>
      </c>
      <c r="E4" s="77" t="s">
        <v>297</v>
      </c>
      <c r="F4" s="66"/>
      <c r="G4" s="66"/>
      <c r="H4" s="66"/>
      <c r="I4" s="67">
        <v>25</v>
      </c>
      <c r="J4" s="200">
        <f>J3+I4</f>
        <v>2296.2199999999998</v>
      </c>
      <c r="K4" s="62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7">
        <v>25</v>
      </c>
      <c r="X4" s="65"/>
      <c r="Y4" s="65"/>
      <c r="Z4" s="65"/>
      <c r="AA4" s="65"/>
      <c r="AB4" s="65"/>
      <c r="AC4" s="91"/>
    </row>
    <row r="5" spans="1:29" ht="12" customHeight="1" x14ac:dyDescent="0.5">
      <c r="A5" s="91"/>
      <c r="B5" s="202" t="s">
        <v>21</v>
      </c>
      <c r="C5" s="58" t="s">
        <v>59</v>
      </c>
      <c r="D5" s="58" t="s">
        <v>291</v>
      </c>
      <c r="E5" s="77" t="s">
        <v>297</v>
      </c>
      <c r="F5" s="66"/>
      <c r="G5" s="66"/>
      <c r="H5" s="66"/>
      <c r="I5" s="61">
        <v>50</v>
      </c>
      <c r="J5" s="200">
        <f>J4+I5</f>
        <v>2346.2199999999998</v>
      </c>
      <c r="K5" s="62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1">
        <v>50</v>
      </c>
      <c r="X5" s="65"/>
      <c r="Y5" s="65"/>
      <c r="Z5" s="65"/>
      <c r="AA5" s="65"/>
      <c r="AB5" s="65"/>
      <c r="AC5" s="91"/>
    </row>
    <row r="6" spans="1:29" ht="12" customHeight="1" x14ac:dyDescent="0.5">
      <c r="A6" s="91"/>
      <c r="B6" s="202" t="s">
        <v>21</v>
      </c>
      <c r="C6" s="58" t="s">
        <v>60</v>
      </c>
      <c r="D6" s="58" t="s">
        <v>61</v>
      </c>
      <c r="E6" s="68" t="s">
        <v>180</v>
      </c>
      <c r="F6" s="60">
        <v>11.04</v>
      </c>
      <c r="G6" s="60">
        <v>2.21</v>
      </c>
      <c r="H6" s="60">
        <v>13.25</v>
      </c>
      <c r="I6" s="61"/>
      <c r="J6" s="200">
        <f>J5-H6</f>
        <v>2332.9699999999998</v>
      </c>
      <c r="K6" s="62"/>
      <c r="L6" s="63"/>
      <c r="M6" s="63"/>
      <c r="N6" s="63"/>
      <c r="O6" s="63"/>
      <c r="P6" s="60">
        <v>11.04</v>
      </c>
      <c r="Q6" s="63"/>
      <c r="R6" s="63"/>
      <c r="S6" s="63"/>
      <c r="T6" s="63"/>
      <c r="U6" s="63"/>
      <c r="V6" s="63"/>
      <c r="W6" s="64"/>
      <c r="X6" s="65"/>
      <c r="Y6" s="65"/>
      <c r="Z6" s="65"/>
      <c r="AA6" s="65"/>
      <c r="AB6" s="65"/>
      <c r="AC6" s="91"/>
    </row>
    <row r="7" spans="1:29" ht="12" customHeight="1" x14ac:dyDescent="0.25">
      <c r="A7" s="91"/>
      <c r="B7" s="202" t="s">
        <v>22</v>
      </c>
      <c r="C7" s="69" t="s">
        <v>62</v>
      </c>
      <c r="D7" s="58" t="s">
        <v>63</v>
      </c>
      <c r="E7" s="59" t="s">
        <v>181</v>
      </c>
      <c r="F7" s="60">
        <v>1120</v>
      </c>
      <c r="G7" s="60">
        <v>0</v>
      </c>
      <c r="H7" s="60">
        <v>1120</v>
      </c>
      <c r="I7" s="61"/>
      <c r="J7" s="200">
        <f>J6-H7</f>
        <v>1212.9699999999998</v>
      </c>
      <c r="K7" s="62"/>
      <c r="L7" s="63"/>
      <c r="M7" s="63"/>
      <c r="N7" s="60">
        <v>1120</v>
      </c>
      <c r="O7" s="63"/>
      <c r="P7" s="63"/>
      <c r="Q7" s="63"/>
      <c r="R7" s="63"/>
      <c r="S7" s="63"/>
      <c r="T7" s="63"/>
      <c r="U7" s="63"/>
      <c r="V7" s="63"/>
      <c r="W7" s="64"/>
      <c r="X7" s="65"/>
      <c r="Y7" s="65"/>
      <c r="Z7" s="65"/>
      <c r="AA7" s="65"/>
      <c r="AB7" s="65"/>
      <c r="AC7" s="91"/>
    </row>
    <row r="8" spans="1:29" ht="12" customHeight="1" x14ac:dyDescent="0.5">
      <c r="A8" s="91"/>
      <c r="B8" s="202" t="s">
        <v>23</v>
      </c>
      <c r="C8" s="58" t="s">
        <v>64</v>
      </c>
      <c r="D8" s="58" t="s">
        <v>65</v>
      </c>
      <c r="E8" s="77" t="s">
        <v>297</v>
      </c>
      <c r="F8" s="66"/>
      <c r="G8" s="66"/>
      <c r="H8" s="66"/>
      <c r="I8" s="61">
        <v>5000.91</v>
      </c>
      <c r="J8" s="200">
        <f>J7+I8</f>
        <v>6213.8799999999992</v>
      </c>
      <c r="K8" s="62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4"/>
      <c r="X8" s="65"/>
      <c r="Y8" s="65"/>
      <c r="Z8" s="65"/>
      <c r="AA8" s="65"/>
      <c r="AB8" s="65"/>
      <c r="AC8" s="91"/>
    </row>
    <row r="9" spans="1:29" ht="12" customHeight="1" x14ac:dyDescent="0.5">
      <c r="A9" s="91"/>
      <c r="B9" s="202" t="s">
        <v>23</v>
      </c>
      <c r="C9" s="58" t="s">
        <v>66</v>
      </c>
      <c r="D9" s="58" t="s">
        <v>67</v>
      </c>
      <c r="E9" s="68" t="s">
        <v>181</v>
      </c>
      <c r="F9" s="60">
        <v>140</v>
      </c>
      <c r="G9" s="60">
        <v>28</v>
      </c>
      <c r="H9" s="60">
        <v>168</v>
      </c>
      <c r="I9" s="61"/>
      <c r="J9" s="200">
        <f>J8-H9</f>
        <v>6045.8799999999992</v>
      </c>
      <c r="K9" s="62"/>
      <c r="L9" s="63"/>
      <c r="M9" s="63"/>
      <c r="N9" s="63"/>
      <c r="O9" s="63"/>
      <c r="P9" s="63"/>
      <c r="Q9" s="63"/>
      <c r="R9" s="63"/>
      <c r="S9" s="63"/>
      <c r="T9" s="63"/>
      <c r="U9" s="60">
        <v>140</v>
      </c>
      <c r="V9" s="63"/>
      <c r="W9" s="64"/>
      <c r="X9" s="70"/>
      <c r="Y9" s="70"/>
      <c r="Z9" s="70"/>
      <c r="AA9" s="65"/>
      <c r="AB9" s="65"/>
      <c r="AC9" s="91"/>
    </row>
    <row r="10" spans="1:29" ht="12" customHeight="1" x14ac:dyDescent="0.5">
      <c r="A10" s="91"/>
      <c r="B10" s="202" t="s">
        <v>23</v>
      </c>
      <c r="C10" s="58" t="s">
        <v>68</v>
      </c>
      <c r="D10" s="58" t="s">
        <v>69</v>
      </c>
      <c r="E10" s="68" t="s">
        <v>181</v>
      </c>
      <c r="F10" s="60">
        <v>100</v>
      </c>
      <c r="G10" s="60">
        <v>0</v>
      </c>
      <c r="H10" s="60">
        <v>100</v>
      </c>
      <c r="I10" s="61"/>
      <c r="J10" s="200">
        <f t="shared" ref="J10:J40" si="0">J9-H10</f>
        <v>5945.8799999999992</v>
      </c>
      <c r="K10" s="62"/>
      <c r="L10" s="63"/>
      <c r="M10" s="63"/>
      <c r="N10" s="63"/>
      <c r="O10" s="63"/>
      <c r="P10" s="63"/>
      <c r="Q10" s="63"/>
      <c r="R10" s="63"/>
      <c r="S10" s="63"/>
      <c r="T10" s="63"/>
      <c r="U10" s="60">
        <v>100</v>
      </c>
      <c r="V10" s="63"/>
      <c r="W10" s="64"/>
      <c r="X10" s="70"/>
      <c r="Y10" s="70"/>
      <c r="Z10" s="70"/>
      <c r="AA10" s="65"/>
      <c r="AB10" s="65"/>
      <c r="AC10" s="91"/>
    </row>
    <row r="11" spans="1:29" ht="12" customHeight="1" x14ac:dyDescent="0.5">
      <c r="A11" s="91"/>
      <c r="B11" s="202" t="s">
        <v>23</v>
      </c>
      <c r="C11" s="58" t="s">
        <v>70</v>
      </c>
      <c r="D11" s="58" t="s">
        <v>71</v>
      </c>
      <c r="E11" s="68" t="s">
        <v>181</v>
      </c>
      <c r="F11" s="60">
        <v>396</v>
      </c>
      <c r="G11" s="60">
        <v>0</v>
      </c>
      <c r="H11" s="60">
        <v>396</v>
      </c>
      <c r="I11" s="61"/>
      <c r="J11" s="200">
        <f t="shared" si="0"/>
        <v>5549.8799999999992</v>
      </c>
      <c r="K11" s="62"/>
      <c r="L11" s="63"/>
      <c r="M11" s="63"/>
      <c r="N11" s="63"/>
      <c r="O11" s="63"/>
      <c r="P11" s="63"/>
      <c r="Q11" s="63"/>
      <c r="R11" s="63"/>
      <c r="S11" s="63"/>
      <c r="T11" s="60">
        <v>396</v>
      </c>
      <c r="U11" s="63"/>
      <c r="V11" s="63"/>
      <c r="W11" s="64"/>
      <c r="X11" s="70"/>
      <c r="Y11" s="70"/>
      <c r="Z11" s="70"/>
      <c r="AA11" s="65"/>
      <c r="AB11" s="65"/>
      <c r="AC11" s="91"/>
    </row>
    <row r="12" spans="1:29" ht="12" customHeight="1" x14ac:dyDescent="0.5">
      <c r="A12" s="91"/>
      <c r="B12" s="202" t="s">
        <v>23</v>
      </c>
      <c r="C12" s="58" t="s">
        <v>72</v>
      </c>
      <c r="D12" s="58" t="s">
        <v>73</v>
      </c>
      <c r="E12" s="68" t="s">
        <v>181</v>
      </c>
      <c r="F12" s="60">
        <v>248.33</v>
      </c>
      <c r="G12" s="60">
        <v>49.67</v>
      </c>
      <c r="H12" s="60">
        <v>298</v>
      </c>
      <c r="I12" s="61"/>
      <c r="J12" s="200">
        <f t="shared" si="0"/>
        <v>5251.8799999999992</v>
      </c>
      <c r="K12" s="62"/>
      <c r="L12" s="63"/>
      <c r="M12" s="63"/>
      <c r="N12" s="63"/>
      <c r="O12" s="63"/>
      <c r="P12" s="63"/>
      <c r="Q12" s="63"/>
      <c r="R12" s="63"/>
      <c r="S12" s="63"/>
      <c r="T12" s="63"/>
      <c r="U12" s="60">
        <v>248.33</v>
      </c>
      <c r="V12" s="63"/>
      <c r="W12" s="64"/>
      <c r="X12" s="70"/>
      <c r="Y12" s="70"/>
      <c r="Z12" s="70"/>
      <c r="AA12" s="65"/>
      <c r="AB12" s="65"/>
      <c r="AC12" s="91"/>
    </row>
    <row r="13" spans="1:29" ht="12" customHeight="1" x14ac:dyDescent="0.5">
      <c r="A13" s="91"/>
      <c r="B13" s="202" t="s">
        <v>23</v>
      </c>
      <c r="C13" s="58" t="s">
        <v>74</v>
      </c>
      <c r="D13" s="58" t="s">
        <v>75</v>
      </c>
      <c r="E13" s="68" t="s">
        <v>181</v>
      </c>
      <c r="F13" s="60">
        <v>200</v>
      </c>
      <c r="G13" s="60">
        <v>40</v>
      </c>
      <c r="H13" s="60">
        <v>240</v>
      </c>
      <c r="I13" s="61"/>
      <c r="J13" s="200">
        <f t="shared" si="0"/>
        <v>5011.8799999999992</v>
      </c>
      <c r="K13" s="62"/>
      <c r="L13" s="63"/>
      <c r="M13" s="60">
        <v>200</v>
      </c>
      <c r="N13" s="63"/>
      <c r="O13" s="63"/>
      <c r="P13" s="63"/>
      <c r="Q13" s="63"/>
      <c r="R13" s="63"/>
      <c r="S13" s="63"/>
      <c r="T13" s="63"/>
      <c r="U13" s="60"/>
      <c r="V13" s="63"/>
      <c r="W13" s="64"/>
      <c r="X13" s="70"/>
      <c r="Y13" s="70"/>
      <c r="Z13" s="70"/>
      <c r="AA13" s="65"/>
      <c r="AB13" s="65"/>
      <c r="AC13" s="91"/>
    </row>
    <row r="14" spans="1:29" ht="12" customHeight="1" x14ac:dyDescent="0.5">
      <c r="A14" s="91"/>
      <c r="B14" s="202" t="s">
        <v>23</v>
      </c>
      <c r="C14" s="58" t="s">
        <v>76</v>
      </c>
      <c r="D14" s="58" t="s">
        <v>77</v>
      </c>
      <c r="E14" s="68" t="s">
        <v>181</v>
      </c>
      <c r="F14" s="60">
        <v>64.05</v>
      </c>
      <c r="G14" s="60">
        <v>12.81</v>
      </c>
      <c r="H14" s="60">
        <v>76.86</v>
      </c>
      <c r="I14" s="61"/>
      <c r="J14" s="200">
        <f t="shared" si="0"/>
        <v>4935.0199999999995</v>
      </c>
      <c r="K14" s="62"/>
      <c r="L14" s="63"/>
      <c r="M14" s="63"/>
      <c r="N14" s="63"/>
      <c r="O14" s="63"/>
      <c r="P14" s="63"/>
      <c r="Q14" s="63"/>
      <c r="R14" s="63"/>
      <c r="S14" s="63"/>
      <c r="T14" s="63"/>
      <c r="U14" s="60">
        <v>64.05</v>
      </c>
      <c r="V14" s="63"/>
      <c r="W14" s="64"/>
      <c r="X14" s="70"/>
      <c r="Y14" s="70"/>
      <c r="Z14" s="70"/>
      <c r="AA14" s="65"/>
      <c r="AB14" s="65"/>
      <c r="AC14" s="91"/>
    </row>
    <row r="15" spans="1:29" ht="12" customHeight="1" x14ac:dyDescent="0.5">
      <c r="A15" s="91"/>
      <c r="B15" s="202" t="s">
        <v>23</v>
      </c>
      <c r="C15" s="58" t="s">
        <v>78</v>
      </c>
      <c r="D15" s="58" t="s">
        <v>6</v>
      </c>
      <c r="E15" s="68" t="s">
        <v>181</v>
      </c>
      <c r="F15" s="60">
        <v>100</v>
      </c>
      <c r="G15" s="60">
        <v>0</v>
      </c>
      <c r="H15" s="60">
        <v>100</v>
      </c>
      <c r="I15" s="61"/>
      <c r="J15" s="200">
        <f t="shared" si="0"/>
        <v>4835.0199999999995</v>
      </c>
      <c r="K15" s="62"/>
      <c r="L15" s="63">
        <v>100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4"/>
      <c r="X15" s="70"/>
      <c r="Y15" s="70"/>
      <c r="Z15" s="70"/>
      <c r="AA15" s="65"/>
      <c r="AB15" s="65"/>
      <c r="AC15" s="91"/>
    </row>
    <row r="16" spans="1:29" ht="12" customHeight="1" x14ac:dyDescent="0.5">
      <c r="A16" s="91"/>
      <c r="B16" s="202" t="s">
        <v>23</v>
      </c>
      <c r="C16" s="58" t="s">
        <v>79</v>
      </c>
      <c r="D16" s="58" t="s">
        <v>80</v>
      </c>
      <c r="E16" s="68" t="s">
        <v>181</v>
      </c>
      <c r="F16" s="60">
        <v>89.48</v>
      </c>
      <c r="G16" s="60">
        <v>17.899999999999999</v>
      </c>
      <c r="H16" s="60">
        <v>107.38</v>
      </c>
      <c r="I16" s="61"/>
      <c r="J16" s="200">
        <f t="shared" si="0"/>
        <v>4727.6399999999994</v>
      </c>
      <c r="K16" s="62"/>
      <c r="L16" s="63"/>
      <c r="M16" s="63"/>
      <c r="N16" s="63"/>
      <c r="O16" s="63"/>
      <c r="P16" s="63"/>
      <c r="Q16" s="63"/>
      <c r="R16" s="63"/>
      <c r="S16" s="63"/>
      <c r="T16" s="63"/>
      <c r="U16" s="60">
        <v>89.48</v>
      </c>
      <c r="V16" s="63"/>
      <c r="W16" s="64"/>
      <c r="X16" s="70"/>
      <c r="Y16" s="70"/>
      <c r="Z16" s="70"/>
      <c r="AA16" s="65"/>
      <c r="AB16" s="65"/>
      <c r="AC16" s="91"/>
    </row>
    <row r="17" spans="1:29" ht="12" customHeight="1" x14ac:dyDescent="0.5">
      <c r="A17" s="91"/>
      <c r="B17" s="202" t="s">
        <v>23</v>
      </c>
      <c r="C17" s="58" t="s">
        <v>81</v>
      </c>
      <c r="D17" s="58" t="s">
        <v>82</v>
      </c>
      <c r="E17" s="71" t="s">
        <v>181</v>
      </c>
      <c r="F17" s="72">
        <v>30</v>
      </c>
      <c r="G17" s="60">
        <v>6</v>
      </c>
      <c r="H17" s="60">
        <v>36</v>
      </c>
      <c r="I17" s="61"/>
      <c r="J17" s="200">
        <f t="shared" si="0"/>
        <v>4691.6399999999994</v>
      </c>
      <c r="K17" s="62"/>
      <c r="L17" s="63"/>
      <c r="M17" s="63"/>
      <c r="N17" s="63"/>
      <c r="O17" s="63"/>
      <c r="P17" s="72">
        <v>30</v>
      </c>
      <c r="Q17" s="63"/>
      <c r="R17" s="63"/>
      <c r="S17" s="63"/>
      <c r="T17" s="63"/>
      <c r="U17" s="63"/>
      <c r="V17" s="63"/>
      <c r="W17" s="64"/>
      <c r="X17" s="70"/>
      <c r="Y17" s="70"/>
      <c r="Z17" s="70"/>
      <c r="AA17" s="65"/>
      <c r="AB17" s="65"/>
      <c r="AC17" s="91"/>
    </row>
    <row r="18" spans="1:29" ht="12" customHeight="1" x14ac:dyDescent="0.5">
      <c r="A18" s="91"/>
      <c r="B18" s="202" t="s">
        <v>23</v>
      </c>
      <c r="C18" s="69" t="s">
        <v>83</v>
      </c>
      <c r="D18" s="73" t="s">
        <v>84</v>
      </c>
      <c r="E18" s="74" t="s">
        <v>181</v>
      </c>
      <c r="F18" s="60">
        <v>197.92</v>
      </c>
      <c r="G18" s="75">
        <v>39.58</v>
      </c>
      <c r="H18" s="60">
        <v>237.5</v>
      </c>
      <c r="I18" s="61"/>
      <c r="J18" s="200">
        <f t="shared" si="0"/>
        <v>4454.1399999999994</v>
      </c>
      <c r="K18" s="62"/>
      <c r="L18" s="63"/>
      <c r="M18" s="63"/>
      <c r="N18" s="63"/>
      <c r="O18" s="63"/>
      <c r="P18" s="63"/>
      <c r="Q18" s="63"/>
      <c r="R18" s="63"/>
      <c r="S18" s="63"/>
      <c r="T18" s="63"/>
      <c r="U18" s="60">
        <v>197.92</v>
      </c>
      <c r="V18" s="63"/>
      <c r="W18" s="64"/>
      <c r="X18" s="70"/>
      <c r="Y18" s="70"/>
      <c r="Z18" s="70"/>
      <c r="AA18" s="65"/>
      <c r="AB18" s="65"/>
      <c r="AC18" s="91"/>
    </row>
    <row r="19" spans="1:29" ht="12" customHeight="1" x14ac:dyDescent="0.5">
      <c r="A19" s="91"/>
      <c r="B19" s="202" t="s">
        <v>24</v>
      </c>
      <c r="C19" s="58" t="s">
        <v>85</v>
      </c>
      <c r="D19" s="58" t="s">
        <v>86</v>
      </c>
      <c r="E19" s="77" t="s">
        <v>297</v>
      </c>
      <c r="F19" s="76">
        <v>500</v>
      </c>
      <c r="G19" s="60">
        <v>0</v>
      </c>
      <c r="H19" s="60">
        <v>500</v>
      </c>
      <c r="I19" s="61"/>
      <c r="J19" s="200">
        <f t="shared" si="0"/>
        <v>3954.1399999999994</v>
      </c>
      <c r="K19" s="62"/>
      <c r="L19" s="63"/>
      <c r="M19" s="63"/>
      <c r="N19" s="63"/>
      <c r="O19" s="63"/>
      <c r="P19" s="63"/>
      <c r="Q19" s="63"/>
      <c r="R19" s="63"/>
      <c r="S19" s="63"/>
      <c r="T19" s="60">
        <v>500</v>
      </c>
      <c r="U19" s="63"/>
      <c r="V19" s="63"/>
      <c r="W19" s="64"/>
      <c r="X19" s="70"/>
      <c r="Y19" s="70"/>
      <c r="Z19" s="70"/>
      <c r="AA19" s="65"/>
      <c r="AB19" s="65"/>
      <c r="AC19" s="91"/>
    </row>
    <row r="20" spans="1:29" ht="12" customHeight="1" x14ac:dyDescent="0.5">
      <c r="A20" s="91"/>
      <c r="B20" s="202" t="s">
        <v>24</v>
      </c>
      <c r="C20" s="58" t="s">
        <v>85</v>
      </c>
      <c r="D20" s="58" t="s">
        <v>87</v>
      </c>
      <c r="E20" s="77" t="s">
        <v>297</v>
      </c>
      <c r="F20" s="60">
        <v>500</v>
      </c>
      <c r="G20" s="60">
        <v>0</v>
      </c>
      <c r="H20" s="60">
        <v>500</v>
      </c>
      <c r="I20" s="61"/>
      <c r="J20" s="200">
        <f t="shared" si="0"/>
        <v>3454.1399999999994</v>
      </c>
      <c r="K20" s="62"/>
      <c r="L20" s="63"/>
      <c r="M20" s="63"/>
      <c r="N20" s="63"/>
      <c r="O20" s="63"/>
      <c r="P20" s="63"/>
      <c r="Q20" s="63"/>
      <c r="R20" s="63"/>
      <c r="S20" s="63"/>
      <c r="T20" s="60">
        <v>500</v>
      </c>
      <c r="U20" s="63"/>
      <c r="V20" s="63"/>
      <c r="W20" s="64"/>
      <c r="X20" s="70"/>
      <c r="Y20" s="70"/>
      <c r="Z20" s="70"/>
      <c r="AA20" s="65"/>
      <c r="AB20" s="65"/>
      <c r="AC20" s="91"/>
    </row>
    <row r="21" spans="1:29" ht="12" customHeight="1" x14ac:dyDescent="0.5">
      <c r="A21" s="91"/>
      <c r="B21" s="202" t="s">
        <v>24</v>
      </c>
      <c r="C21" s="58" t="s">
        <v>85</v>
      </c>
      <c r="D21" s="58" t="s">
        <v>88</v>
      </c>
      <c r="E21" s="77" t="s">
        <v>297</v>
      </c>
      <c r="F21" s="60">
        <v>500</v>
      </c>
      <c r="G21" s="60">
        <v>0</v>
      </c>
      <c r="H21" s="60">
        <v>500</v>
      </c>
      <c r="I21" s="61"/>
      <c r="J21" s="200">
        <f t="shared" si="0"/>
        <v>2954.1399999999994</v>
      </c>
      <c r="K21" s="62"/>
      <c r="L21" s="63"/>
      <c r="M21" s="63"/>
      <c r="N21" s="63"/>
      <c r="O21" s="63"/>
      <c r="P21" s="63"/>
      <c r="Q21" s="63"/>
      <c r="R21" s="63"/>
      <c r="S21" s="63"/>
      <c r="T21" s="60">
        <v>500</v>
      </c>
      <c r="U21" s="63"/>
      <c r="V21" s="63"/>
      <c r="W21" s="64"/>
      <c r="X21" s="70"/>
      <c r="Y21" s="70"/>
      <c r="Z21" s="70"/>
      <c r="AA21" s="65"/>
      <c r="AB21" s="65"/>
      <c r="AC21" s="91"/>
    </row>
    <row r="22" spans="1:29" ht="12" customHeight="1" x14ac:dyDescent="0.5">
      <c r="A22" s="91"/>
      <c r="B22" s="202" t="s">
        <v>25</v>
      </c>
      <c r="C22" s="58" t="s">
        <v>59</v>
      </c>
      <c r="D22" s="58" t="s">
        <v>291</v>
      </c>
      <c r="E22" s="77" t="s">
        <v>297</v>
      </c>
      <c r="F22" s="66"/>
      <c r="G22" s="66"/>
      <c r="H22" s="66"/>
      <c r="I22" s="61">
        <v>50</v>
      </c>
      <c r="J22" s="200">
        <f>J21+I22</f>
        <v>3004.1399999999994</v>
      </c>
      <c r="K22" s="62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1">
        <v>50</v>
      </c>
      <c r="X22" s="70"/>
      <c r="Y22" s="70"/>
      <c r="Z22" s="70"/>
      <c r="AA22" s="65"/>
      <c r="AB22" s="65"/>
      <c r="AC22" s="91"/>
    </row>
    <row r="23" spans="1:29" ht="12" customHeight="1" x14ac:dyDescent="0.25">
      <c r="A23" s="91"/>
      <c r="B23" s="202" t="s">
        <v>26</v>
      </c>
      <c r="C23" s="58" t="s">
        <v>89</v>
      </c>
      <c r="D23" s="58" t="s">
        <v>7</v>
      </c>
      <c r="E23" s="59" t="s">
        <v>182</v>
      </c>
      <c r="F23" s="66"/>
      <c r="G23" s="66"/>
      <c r="H23" s="66"/>
      <c r="I23" s="61">
        <v>1767.32</v>
      </c>
      <c r="J23" s="200">
        <f>J22+I23</f>
        <v>4771.4599999999991</v>
      </c>
      <c r="K23" s="62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4"/>
      <c r="X23" s="70"/>
      <c r="Y23" s="70"/>
      <c r="Z23" s="70"/>
      <c r="AA23" s="65"/>
      <c r="AB23" s="65"/>
      <c r="AC23" s="91"/>
    </row>
    <row r="24" spans="1:29" ht="12" customHeight="1" x14ac:dyDescent="0.5">
      <c r="A24" s="91"/>
      <c r="B24" s="202" t="s">
        <v>26</v>
      </c>
      <c r="C24" s="58" t="s">
        <v>90</v>
      </c>
      <c r="D24" s="58" t="s">
        <v>91</v>
      </c>
      <c r="E24" s="77" t="s">
        <v>298</v>
      </c>
      <c r="F24" s="60">
        <v>14.5</v>
      </c>
      <c r="G24" s="60">
        <v>2.9</v>
      </c>
      <c r="H24" s="60">
        <v>17.399999999999999</v>
      </c>
      <c r="I24" s="61"/>
      <c r="J24" s="200">
        <f t="shared" si="0"/>
        <v>4754.0599999999995</v>
      </c>
      <c r="K24" s="62"/>
      <c r="L24" s="63"/>
      <c r="M24" s="63"/>
      <c r="N24" s="63"/>
      <c r="O24" s="63"/>
      <c r="P24" s="60">
        <v>14.5</v>
      </c>
      <c r="Q24" s="63"/>
      <c r="R24" s="63"/>
      <c r="S24" s="63"/>
      <c r="T24" s="63"/>
      <c r="U24" s="63"/>
      <c r="V24" s="63"/>
      <c r="W24" s="64"/>
      <c r="X24" s="70"/>
      <c r="Y24" s="70"/>
      <c r="Z24" s="70"/>
      <c r="AA24" s="65"/>
      <c r="AB24" s="65"/>
      <c r="AC24" s="91"/>
    </row>
    <row r="25" spans="1:29" ht="12" customHeight="1" x14ac:dyDescent="0.5">
      <c r="A25" s="91"/>
      <c r="B25" s="202" t="s">
        <v>27</v>
      </c>
      <c r="C25" s="58" t="s">
        <v>92</v>
      </c>
      <c r="D25" s="58" t="s">
        <v>93</v>
      </c>
      <c r="E25" s="68" t="s">
        <v>181</v>
      </c>
      <c r="F25" s="60">
        <v>1635.6</v>
      </c>
      <c r="G25" s="60">
        <v>327.12</v>
      </c>
      <c r="H25" s="60">
        <v>1962.72</v>
      </c>
      <c r="I25" s="61"/>
      <c r="J25" s="200">
        <f t="shared" si="0"/>
        <v>2791.3399999999992</v>
      </c>
      <c r="K25" s="62"/>
      <c r="L25" s="63"/>
      <c r="M25" s="63"/>
      <c r="N25" s="63"/>
      <c r="O25" s="63"/>
      <c r="P25" s="63"/>
      <c r="Q25" s="63"/>
      <c r="R25" s="63"/>
      <c r="S25" s="63"/>
      <c r="T25" s="63"/>
      <c r="U25" s="60">
        <v>1635.6</v>
      </c>
      <c r="V25" s="63"/>
      <c r="W25" s="64"/>
      <c r="X25" s="70"/>
      <c r="Y25" s="70"/>
      <c r="Z25" s="70"/>
      <c r="AA25" s="65"/>
      <c r="AB25" s="65"/>
      <c r="AC25" s="91"/>
    </row>
    <row r="26" spans="1:29" ht="12" customHeight="1" x14ac:dyDescent="0.5">
      <c r="A26" s="91"/>
      <c r="B26" s="202" t="s">
        <v>28</v>
      </c>
      <c r="C26" s="58" t="s">
        <v>94</v>
      </c>
      <c r="D26" s="58" t="s">
        <v>95</v>
      </c>
      <c r="E26" s="77" t="s">
        <v>297</v>
      </c>
      <c r="F26" s="60">
        <v>1375</v>
      </c>
      <c r="G26" s="60">
        <v>0</v>
      </c>
      <c r="H26" s="60">
        <v>1375</v>
      </c>
      <c r="I26" s="61"/>
      <c r="J26" s="200">
        <f t="shared" si="0"/>
        <v>1416.3399999999992</v>
      </c>
      <c r="K26" s="62"/>
      <c r="L26" s="63"/>
      <c r="M26" s="63"/>
      <c r="N26" s="63"/>
      <c r="O26" s="63"/>
      <c r="P26" s="63"/>
      <c r="Q26" s="63"/>
      <c r="R26" s="63"/>
      <c r="S26" s="63"/>
      <c r="T26" s="60">
        <v>1375</v>
      </c>
      <c r="U26" s="63"/>
      <c r="V26" s="63"/>
      <c r="W26" s="64"/>
      <c r="X26" s="70"/>
      <c r="Y26" s="70"/>
      <c r="Z26" s="70"/>
      <c r="AA26" s="65"/>
      <c r="AB26" s="65"/>
      <c r="AC26" s="91"/>
    </row>
    <row r="27" spans="1:29" ht="12" customHeight="1" x14ac:dyDescent="0.5">
      <c r="A27" s="91"/>
      <c r="B27" s="202" t="s">
        <v>28</v>
      </c>
      <c r="C27" s="58" t="s">
        <v>64</v>
      </c>
      <c r="D27" s="58" t="s">
        <v>65</v>
      </c>
      <c r="E27" s="77" t="s">
        <v>297</v>
      </c>
      <c r="F27" s="60"/>
      <c r="G27" s="60"/>
      <c r="H27" s="60"/>
      <c r="I27" s="61">
        <v>5001.3100000000004</v>
      </c>
      <c r="J27" s="200">
        <f>J26+I27</f>
        <v>6417.65</v>
      </c>
      <c r="K27" s="62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4"/>
      <c r="X27" s="70"/>
      <c r="Y27" s="70"/>
      <c r="Z27" s="70"/>
      <c r="AA27" s="65"/>
      <c r="AB27" s="65"/>
      <c r="AC27" s="91"/>
    </row>
    <row r="28" spans="1:29" ht="12" customHeight="1" x14ac:dyDescent="0.5">
      <c r="A28" s="91"/>
      <c r="B28" s="202" t="s">
        <v>28</v>
      </c>
      <c r="C28" s="58" t="s">
        <v>96</v>
      </c>
      <c r="D28" s="58" t="s">
        <v>97</v>
      </c>
      <c r="E28" s="68" t="s">
        <v>181</v>
      </c>
      <c r="F28" s="60">
        <v>490</v>
      </c>
      <c r="G28" s="60">
        <v>98</v>
      </c>
      <c r="H28" s="60">
        <v>588</v>
      </c>
      <c r="I28" s="61"/>
      <c r="J28" s="200">
        <f t="shared" si="0"/>
        <v>5829.65</v>
      </c>
      <c r="K28" s="62"/>
      <c r="L28" s="78"/>
      <c r="M28" s="63"/>
      <c r="N28" s="63"/>
      <c r="O28" s="63"/>
      <c r="P28" s="63"/>
      <c r="Q28" s="63"/>
      <c r="R28" s="63"/>
      <c r="S28" s="63"/>
      <c r="T28" s="63"/>
      <c r="U28" s="60">
        <v>490</v>
      </c>
      <c r="V28" s="63"/>
      <c r="W28" s="64"/>
      <c r="X28" s="70"/>
      <c r="Y28" s="70"/>
      <c r="Z28" s="70"/>
      <c r="AA28" s="65"/>
      <c r="AB28" s="65"/>
      <c r="AC28" s="91"/>
    </row>
    <row r="29" spans="1:29" ht="12" customHeight="1" x14ac:dyDescent="0.5">
      <c r="A29" s="91"/>
      <c r="B29" s="203" t="s">
        <v>28</v>
      </c>
      <c r="C29" s="69" t="s">
        <v>98</v>
      </c>
      <c r="D29" s="69" t="s">
        <v>99</v>
      </c>
      <c r="E29" s="68" t="s">
        <v>181</v>
      </c>
      <c r="F29" s="79">
        <v>1318.64</v>
      </c>
      <c r="G29" s="79">
        <v>263.73</v>
      </c>
      <c r="H29" s="79">
        <v>1582.37</v>
      </c>
      <c r="I29" s="61"/>
      <c r="J29" s="200">
        <f t="shared" si="0"/>
        <v>4247.28</v>
      </c>
      <c r="K29" s="62"/>
      <c r="L29" s="63"/>
      <c r="M29" s="63"/>
      <c r="N29" s="63"/>
      <c r="O29" s="63"/>
      <c r="P29" s="63"/>
      <c r="Q29" s="63"/>
      <c r="R29" s="63"/>
      <c r="S29" s="63"/>
      <c r="T29" s="63"/>
      <c r="U29" s="79">
        <v>1318.64</v>
      </c>
      <c r="V29" s="63"/>
      <c r="W29" s="64"/>
      <c r="X29" s="70"/>
      <c r="Y29" s="70"/>
      <c r="Z29" s="70"/>
      <c r="AA29" s="65"/>
      <c r="AB29" s="65"/>
      <c r="AC29" s="91"/>
    </row>
    <row r="30" spans="1:29" ht="12" customHeight="1" x14ac:dyDescent="0.5">
      <c r="A30" s="91"/>
      <c r="B30" s="203" t="s">
        <v>29</v>
      </c>
      <c r="C30" s="69" t="s">
        <v>100</v>
      </c>
      <c r="D30" s="69" t="s">
        <v>6</v>
      </c>
      <c r="E30" s="77" t="s">
        <v>297</v>
      </c>
      <c r="F30" s="80"/>
      <c r="G30" s="80"/>
      <c r="H30" s="80"/>
      <c r="I30" s="61">
        <v>61750</v>
      </c>
      <c r="J30" s="200">
        <f>J29+I30</f>
        <v>65997.279999999999</v>
      </c>
      <c r="K30" s="62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1">
        <v>61750</v>
      </c>
      <c r="W30" s="64"/>
      <c r="X30" s="70"/>
      <c r="Y30" s="70"/>
      <c r="Z30" s="70"/>
      <c r="AA30" s="65"/>
      <c r="AB30" s="65"/>
      <c r="AC30" s="91"/>
    </row>
    <row r="31" spans="1:29" ht="12" customHeight="1" x14ac:dyDescent="0.5">
      <c r="A31" s="91"/>
      <c r="B31" s="203" t="s">
        <v>30</v>
      </c>
      <c r="C31" s="69" t="s">
        <v>64</v>
      </c>
      <c r="D31" s="69" t="s">
        <v>101</v>
      </c>
      <c r="E31" s="77" t="s">
        <v>297</v>
      </c>
      <c r="F31" s="79">
        <v>60000</v>
      </c>
      <c r="G31" s="79">
        <v>0</v>
      </c>
      <c r="H31" s="79">
        <v>60000</v>
      </c>
      <c r="I31" s="61"/>
      <c r="J31" s="200">
        <f t="shared" si="0"/>
        <v>5997.2799999999988</v>
      </c>
      <c r="K31" s="62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4"/>
      <c r="X31" s="70"/>
      <c r="Y31" s="70"/>
      <c r="Z31" s="70"/>
      <c r="AA31" s="65"/>
      <c r="AB31" s="65"/>
      <c r="AC31" s="91"/>
    </row>
    <row r="32" spans="1:29" ht="12" customHeight="1" x14ac:dyDescent="0.5">
      <c r="A32" s="91"/>
      <c r="B32" s="203" t="s">
        <v>30</v>
      </c>
      <c r="C32" s="69" t="s">
        <v>102</v>
      </c>
      <c r="D32" s="69" t="s">
        <v>103</v>
      </c>
      <c r="E32" s="77" t="s">
        <v>297</v>
      </c>
      <c r="F32" s="79">
        <v>1717.64</v>
      </c>
      <c r="G32" s="79">
        <v>0</v>
      </c>
      <c r="H32" s="79">
        <v>1717.64</v>
      </c>
      <c r="I32" s="61"/>
      <c r="J32" s="200">
        <f t="shared" si="0"/>
        <v>4279.6399999999985</v>
      </c>
      <c r="K32" s="79">
        <v>1717.64</v>
      </c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4"/>
      <c r="X32" s="70"/>
      <c r="Y32" s="70"/>
      <c r="Z32" s="70"/>
      <c r="AA32" s="65"/>
      <c r="AB32" s="65"/>
      <c r="AC32" s="91"/>
    </row>
    <row r="33" spans="1:29" ht="12" customHeight="1" x14ac:dyDescent="0.5">
      <c r="A33" s="91"/>
      <c r="B33" s="203" t="s">
        <v>30</v>
      </c>
      <c r="C33" s="69" t="s">
        <v>104</v>
      </c>
      <c r="D33" s="69" t="s">
        <v>103</v>
      </c>
      <c r="E33" s="77" t="s">
        <v>297</v>
      </c>
      <c r="F33" s="79">
        <v>136.22999999999999</v>
      </c>
      <c r="G33" s="79">
        <v>0</v>
      </c>
      <c r="H33" s="79">
        <v>136.22999999999999</v>
      </c>
      <c r="I33" s="61"/>
      <c r="J33" s="200">
        <f t="shared" si="0"/>
        <v>4143.4099999999989</v>
      </c>
      <c r="K33" s="79">
        <v>136.22999999999999</v>
      </c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4"/>
      <c r="X33" s="70"/>
      <c r="Y33" s="70"/>
      <c r="Z33" s="70"/>
      <c r="AA33" s="65"/>
      <c r="AB33" s="65"/>
      <c r="AC33" s="91"/>
    </row>
    <row r="34" spans="1:29" ht="12" customHeight="1" x14ac:dyDescent="0.5">
      <c r="A34" s="91"/>
      <c r="B34" s="203" t="s">
        <v>30</v>
      </c>
      <c r="C34" s="69" t="s">
        <v>105</v>
      </c>
      <c r="D34" s="69" t="s">
        <v>99</v>
      </c>
      <c r="E34" s="68" t="s">
        <v>181</v>
      </c>
      <c r="F34" s="79">
        <v>229.4</v>
      </c>
      <c r="G34" s="79">
        <v>45.88</v>
      </c>
      <c r="H34" s="79">
        <v>275.27999999999997</v>
      </c>
      <c r="I34" s="67"/>
      <c r="J34" s="200">
        <f t="shared" si="0"/>
        <v>3868.1299999999992</v>
      </c>
      <c r="K34" s="62"/>
      <c r="L34" s="63"/>
      <c r="M34" s="63"/>
      <c r="N34" s="63"/>
      <c r="O34" s="63"/>
      <c r="P34" s="63"/>
      <c r="Q34" s="63"/>
      <c r="R34" s="63"/>
      <c r="S34" s="63"/>
      <c r="T34" s="63"/>
      <c r="U34" s="79">
        <v>229.4</v>
      </c>
      <c r="V34" s="63"/>
      <c r="W34" s="64"/>
      <c r="X34" s="70"/>
      <c r="Y34" s="70"/>
      <c r="Z34" s="70"/>
      <c r="AA34" s="65"/>
      <c r="AB34" s="65"/>
      <c r="AC34" s="91"/>
    </row>
    <row r="35" spans="1:29" ht="12" customHeight="1" x14ac:dyDescent="0.5">
      <c r="A35" s="91"/>
      <c r="B35" s="203" t="s">
        <v>30</v>
      </c>
      <c r="C35" s="69" t="s">
        <v>105</v>
      </c>
      <c r="D35" s="69" t="s">
        <v>99</v>
      </c>
      <c r="E35" s="68" t="s">
        <v>181</v>
      </c>
      <c r="F35" s="79">
        <v>220.96</v>
      </c>
      <c r="G35" s="79">
        <v>44.19</v>
      </c>
      <c r="H35" s="79">
        <v>265.14999999999998</v>
      </c>
      <c r="I35" s="61"/>
      <c r="J35" s="200">
        <f t="shared" si="0"/>
        <v>3602.9799999999991</v>
      </c>
      <c r="K35" s="62"/>
      <c r="L35" s="63"/>
      <c r="M35" s="63"/>
      <c r="N35" s="63"/>
      <c r="O35" s="63"/>
      <c r="P35" s="63"/>
      <c r="Q35" s="63"/>
      <c r="R35" s="63"/>
      <c r="S35" s="63"/>
      <c r="T35" s="63"/>
      <c r="U35" s="79">
        <v>220.96</v>
      </c>
      <c r="V35" s="63"/>
      <c r="W35" s="64"/>
      <c r="X35" s="70"/>
      <c r="Y35" s="70"/>
      <c r="Z35" s="70"/>
      <c r="AA35" s="65"/>
      <c r="AB35" s="65"/>
      <c r="AC35" s="91"/>
    </row>
    <row r="36" spans="1:29" ht="12" customHeight="1" x14ac:dyDescent="0.5">
      <c r="A36" s="91"/>
      <c r="B36" s="203" t="s">
        <v>30</v>
      </c>
      <c r="C36" s="69" t="s">
        <v>105</v>
      </c>
      <c r="D36" s="69" t="s">
        <v>99</v>
      </c>
      <c r="E36" s="68" t="s">
        <v>181</v>
      </c>
      <c r="F36" s="79">
        <v>70.069999999999993</v>
      </c>
      <c r="G36" s="79">
        <v>14.01</v>
      </c>
      <c r="H36" s="79">
        <v>84.08</v>
      </c>
      <c r="I36" s="61"/>
      <c r="J36" s="200">
        <f t="shared" si="0"/>
        <v>3518.8999999999992</v>
      </c>
      <c r="K36" s="62"/>
      <c r="L36" s="63"/>
      <c r="M36" s="63"/>
      <c r="N36" s="63"/>
      <c r="O36" s="63"/>
      <c r="P36" s="63"/>
      <c r="Q36" s="63"/>
      <c r="R36" s="63"/>
      <c r="S36" s="63"/>
      <c r="T36" s="63"/>
      <c r="U36" s="79">
        <v>70.069999999999993</v>
      </c>
      <c r="V36" s="63"/>
      <c r="W36" s="64"/>
      <c r="X36" s="70"/>
      <c r="Y36" s="70"/>
      <c r="Z36" s="70"/>
      <c r="AA36" s="65"/>
      <c r="AB36" s="65"/>
      <c r="AC36" s="91"/>
    </row>
    <row r="37" spans="1:29" ht="12" customHeight="1" x14ac:dyDescent="0.5">
      <c r="A37" s="91"/>
      <c r="B37" s="203" t="s">
        <v>30</v>
      </c>
      <c r="C37" s="58" t="s">
        <v>106</v>
      </c>
      <c r="D37" s="58" t="s">
        <v>63</v>
      </c>
      <c r="E37" s="68" t="s">
        <v>181</v>
      </c>
      <c r="F37" s="79">
        <v>130</v>
      </c>
      <c r="G37" s="79">
        <v>0</v>
      </c>
      <c r="H37" s="79">
        <v>130</v>
      </c>
      <c r="I37" s="67"/>
      <c r="J37" s="200">
        <f t="shared" si="0"/>
        <v>3388.8999999999992</v>
      </c>
      <c r="K37" s="62"/>
      <c r="L37" s="63"/>
      <c r="M37" s="63"/>
      <c r="N37" s="79">
        <v>130</v>
      </c>
      <c r="O37" s="63"/>
      <c r="P37" s="63"/>
      <c r="Q37" s="63"/>
      <c r="R37" s="63"/>
      <c r="S37" s="63"/>
      <c r="T37" s="63"/>
      <c r="U37" s="63"/>
      <c r="V37" s="63"/>
      <c r="W37" s="64"/>
      <c r="X37" s="70"/>
      <c r="Y37" s="70"/>
      <c r="Z37" s="70"/>
      <c r="AA37" s="65"/>
      <c r="AB37" s="65"/>
      <c r="AC37" s="91"/>
    </row>
    <row r="38" spans="1:29" ht="12" customHeight="1" x14ac:dyDescent="0.5">
      <c r="A38" s="91"/>
      <c r="B38" s="203" t="s">
        <v>30</v>
      </c>
      <c r="C38" s="81" t="s">
        <v>62</v>
      </c>
      <c r="D38" s="81" t="s">
        <v>63</v>
      </c>
      <c r="E38" s="68" t="s">
        <v>181</v>
      </c>
      <c r="F38" s="82">
        <v>700</v>
      </c>
      <c r="G38" s="82">
        <v>0</v>
      </c>
      <c r="H38" s="82">
        <v>700</v>
      </c>
      <c r="I38" s="67"/>
      <c r="J38" s="201">
        <f t="shared" si="0"/>
        <v>2688.8999999999992</v>
      </c>
      <c r="K38" s="62"/>
      <c r="L38" s="63"/>
      <c r="M38" s="63"/>
      <c r="N38" s="82">
        <v>700</v>
      </c>
      <c r="O38" s="63"/>
      <c r="P38" s="63"/>
      <c r="Q38" s="63"/>
      <c r="R38" s="63"/>
      <c r="S38" s="63"/>
      <c r="T38" s="63"/>
      <c r="U38" s="63"/>
      <c r="V38" s="63"/>
      <c r="W38" s="64"/>
      <c r="X38" s="70"/>
      <c r="Y38" s="70"/>
      <c r="Z38" s="70"/>
      <c r="AA38" s="65"/>
      <c r="AB38" s="65"/>
      <c r="AC38" s="91"/>
    </row>
    <row r="39" spans="1:29" ht="12" customHeight="1" x14ac:dyDescent="0.25">
      <c r="A39" s="91"/>
      <c r="B39" s="85" t="s">
        <v>31</v>
      </c>
      <c r="C39" s="58" t="s">
        <v>57</v>
      </c>
      <c r="D39" s="58" t="s">
        <v>58</v>
      </c>
      <c r="E39" s="59" t="s">
        <v>180</v>
      </c>
      <c r="F39" s="60">
        <v>43.64</v>
      </c>
      <c r="G39" s="60">
        <f>F39*20/100</f>
        <v>8.7279999999999998</v>
      </c>
      <c r="H39" s="60">
        <v>52.37</v>
      </c>
      <c r="I39" s="67"/>
      <c r="J39" s="200">
        <f t="shared" si="0"/>
        <v>2636.5299999999993</v>
      </c>
      <c r="K39" s="62"/>
      <c r="L39" s="63"/>
      <c r="M39" s="63"/>
      <c r="N39" s="63"/>
      <c r="O39" s="63"/>
      <c r="P39" s="63"/>
      <c r="Q39" s="63"/>
      <c r="R39" s="63"/>
      <c r="S39" s="63"/>
      <c r="T39" s="63"/>
      <c r="U39" s="60">
        <v>43.64</v>
      </c>
      <c r="V39" s="63"/>
      <c r="W39" s="64"/>
      <c r="X39" s="70"/>
      <c r="Y39" s="70"/>
      <c r="Z39" s="70"/>
      <c r="AA39" s="65"/>
      <c r="AB39" s="65"/>
      <c r="AC39" s="91"/>
    </row>
    <row r="40" spans="1:29" ht="12" customHeight="1" x14ac:dyDescent="0.5">
      <c r="A40" s="91"/>
      <c r="B40" s="85" t="s">
        <v>32</v>
      </c>
      <c r="C40" s="58" t="s">
        <v>60</v>
      </c>
      <c r="D40" s="58" t="s">
        <v>61</v>
      </c>
      <c r="E40" s="68" t="s">
        <v>180</v>
      </c>
      <c r="F40" s="60">
        <v>11.04</v>
      </c>
      <c r="G40" s="60">
        <v>2.21</v>
      </c>
      <c r="H40" s="60">
        <v>13.25</v>
      </c>
      <c r="I40" s="67"/>
      <c r="J40" s="200">
        <f t="shared" si="0"/>
        <v>2623.2799999999993</v>
      </c>
      <c r="K40" s="62"/>
      <c r="L40" s="63"/>
      <c r="M40" s="63"/>
      <c r="N40" s="63"/>
      <c r="O40" s="63"/>
      <c r="P40" s="60">
        <v>11.04</v>
      </c>
      <c r="Q40" s="63"/>
      <c r="R40" s="63"/>
      <c r="S40" s="63"/>
      <c r="T40" s="63"/>
      <c r="U40" s="63"/>
      <c r="V40" s="63"/>
      <c r="W40" s="64"/>
      <c r="X40" s="70"/>
      <c r="Y40" s="70"/>
      <c r="Z40" s="70"/>
      <c r="AA40" s="65"/>
      <c r="AB40" s="65"/>
      <c r="AC40" s="91"/>
    </row>
    <row r="41" spans="1:29" ht="12" customHeight="1" x14ac:dyDescent="0.5">
      <c r="A41" s="91"/>
      <c r="B41" s="85" t="s">
        <v>33</v>
      </c>
      <c r="C41" s="69" t="s">
        <v>59</v>
      </c>
      <c r="D41" s="58" t="s">
        <v>291</v>
      </c>
      <c r="E41" s="77" t="s">
        <v>297</v>
      </c>
      <c r="F41" s="80"/>
      <c r="G41" s="80"/>
      <c r="H41" s="80"/>
      <c r="I41" s="61">
        <v>275</v>
      </c>
      <c r="J41" s="200">
        <f>J40+I41</f>
        <v>2898.2799999999993</v>
      </c>
      <c r="K41" s="62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1">
        <v>275</v>
      </c>
      <c r="X41" s="70"/>
      <c r="Y41" s="70"/>
      <c r="Z41" s="70"/>
      <c r="AA41" s="65"/>
      <c r="AB41" s="65"/>
      <c r="AC41" s="91"/>
    </row>
    <row r="42" spans="1:29" ht="12" customHeight="1" x14ac:dyDescent="0.5">
      <c r="A42" s="91"/>
      <c r="B42" s="204" t="s">
        <v>33</v>
      </c>
      <c r="C42" s="69" t="s">
        <v>59</v>
      </c>
      <c r="D42" s="58" t="s">
        <v>291</v>
      </c>
      <c r="E42" s="77" t="s">
        <v>297</v>
      </c>
      <c r="F42" s="60"/>
      <c r="G42" s="60"/>
      <c r="H42" s="60"/>
      <c r="I42" s="67">
        <v>200</v>
      </c>
      <c r="J42" s="200">
        <f>J41+I42</f>
        <v>3098.2799999999993</v>
      </c>
      <c r="K42" s="62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7">
        <v>200</v>
      </c>
      <c r="X42" s="70"/>
      <c r="Y42" s="70"/>
      <c r="Z42" s="70"/>
      <c r="AA42" s="65"/>
      <c r="AB42" s="65"/>
      <c r="AC42" s="91"/>
    </row>
    <row r="43" spans="1:29" ht="12" customHeight="1" x14ac:dyDescent="0.5">
      <c r="A43" s="91"/>
      <c r="B43" s="204" t="s">
        <v>34</v>
      </c>
      <c r="C43" s="69" t="s">
        <v>59</v>
      </c>
      <c r="D43" s="58" t="s">
        <v>291</v>
      </c>
      <c r="E43" s="77" t="s">
        <v>297</v>
      </c>
      <c r="F43" s="60"/>
      <c r="G43" s="60"/>
      <c r="H43" s="60"/>
      <c r="I43" s="67">
        <v>50</v>
      </c>
      <c r="J43" s="200">
        <f t="shared" ref="J43:J44" si="1">J42+I43</f>
        <v>3148.2799999999993</v>
      </c>
      <c r="K43" s="62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7">
        <v>50</v>
      </c>
      <c r="X43" s="70"/>
      <c r="Y43" s="70"/>
      <c r="Z43" s="70"/>
      <c r="AA43" s="65"/>
      <c r="AB43" s="65"/>
      <c r="AC43" s="91"/>
    </row>
    <row r="44" spans="1:29" ht="12" customHeight="1" x14ac:dyDescent="0.5">
      <c r="A44" s="91"/>
      <c r="B44" s="204" t="s">
        <v>34</v>
      </c>
      <c r="C44" s="69" t="s">
        <v>59</v>
      </c>
      <c r="D44" s="58" t="s">
        <v>291</v>
      </c>
      <c r="E44" s="77" t="s">
        <v>297</v>
      </c>
      <c r="F44" s="60"/>
      <c r="G44" s="60"/>
      <c r="H44" s="60"/>
      <c r="I44" s="67">
        <v>25</v>
      </c>
      <c r="J44" s="200">
        <f t="shared" si="1"/>
        <v>3173.2799999999993</v>
      </c>
      <c r="K44" s="62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7">
        <v>25</v>
      </c>
      <c r="X44" s="70"/>
      <c r="Y44" s="70"/>
      <c r="Z44" s="70"/>
      <c r="AA44" s="65"/>
      <c r="AB44" s="65"/>
      <c r="AC44" s="91"/>
    </row>
    <row r="45" spans="1:29" ht="12" customHeight="1" x14ac:dyDescent="0.5">
      <c r="A45" s="91"/>
      <c r="B45" s="204" t="s">
        <v>34</v>
      </c>
      <c r="C45" s="58" t="s">
        <v>107</v>
      </c>
      <c r="D45" s="58" t="s">
        <v>7</v>
      </c>
      <c r="E45" s="77" t="s">
        <v>297</v>
      </c>
      <c r="F45" s="60">
        <v>689.68</v>
      </c>
      <c r="G45" s="60">
        <v>0</v>
      </c>
      <c r="H45" s="60">
        <v>689.68</v>
      </c>
      <c r="I45" s="61"/>
      <c r="J45" s="200">
        <f t="shared" ref="J45:J47" si="2">J44-H45</f>
        <v>2483.5999999999995</v>
      </c>
      <c r="K45" s="62"/>
      <c r="L45" s="63"/>
      <c r="M45" s="63"/>
      <c r="N45" s="63"/>
      <c r="O45" s="60">
        <v>689.68</v>
      </c>
      <c r="P45" s="63"/>
      <c r="Q45" s="63"/>
      <c r="R45" s="63"/>
      <c r="S45" s="63"/>
      <c r="T45" s="63"/>
      <c r="U45" s="63"/>
      <c r="V45" s="63"/>
      <c r="W45" s="64"/>
      <c r="X45" s="70"/>
      <c r="Y45" s="70"/>
      <c r="Z45" s="70"/>
      <c r="AA45" s="65"/>
      <c r="AB45" s="65"/>
      <c r="AC45" s="91"/>
    </row>
    <row r="46" spans="1:29" ht="12" customHeight="1" x14ac:dyDescent="0.5">
      <c r="A46" s="91"/>
      <c r="B46" s="204" t="s">
        <v>34</v>
      </c>
      <c r="C46" s="58" t="s">
        <v>107</v>
      </c>
      <c r="D46" s="58" t="s">
        <v>7</v>
      </c>
      <c r="E46" s="77" t="s">
        <v>297</v>
      </c>
      <c r="F46" s="60">
        <v>638.45000000000005</v>
      </c>
      <c r="G46" s="60">
        <v>0</v>
      </c>
      <c r="H46" s="60">
        <v>638.45000000000005</v>
      </c>
      <c r="I46" s="61"/>
      <c r="J46" s="200">
        <f t="shared" si="2"/>
        <v>1845.1499999999994</v>
      </c>
      <c r="K46" s="62"/>
      <c r="L46" s="63"/>
      <c r="M46" s="63"/>
      <c r="N46" s="63"/>
      <c r="O46" s="60">
        <v>638.45000000000005</v>
      </c>
      <c r="P46" s="63"/>
      <c r="Q46" s="63"/>
      <c r="R46" s="63"/>
      <c r="S46" s="63"/>
      <c r="T46" s="63"/>
      <c r="U46" s="63"/>
      <c r="V46" s="63"/>
      <c r="W46" s="64"/>
      <c r="X46" s="70"/>
      <c r="Y46" s="70"/>
      <c r="Z46" s="70"/>
      <c r="AA46" s="65"/>
      <c r="AB46" s="65"/>
      <c r="AC46" s="91"/>
    </row>
    <row r="47" spans="1:29" ht="12" customHeight="1" x14ac:dyDescent="0.5">
      <c r="A47" s="91"/>
      <c r="B47" s="204" t="s">
        <v>35</v>
      </c>
      <c r="C47" s="58" t="s">
        <v>92</v>
      </c>
      <c r="D47" s="58" t="s">
        <v>93</v>
      </c>
      <c r="E47" s="68" t="s">
        <v>181</v>
      </c>
      <c r="F47" s="60">
        <v>281.39999999999998</v>
      </c>
      <c r="G47" s="60">
        <v>56.28</v>
      </c>
      <c r="H47" s="60">
        <v>337.68</v>
      </c>
      <c r="I47" s="67"/>
      <c r="J47" s="200">
        <f t="shared" si="2"/>
        <v>1507.4699999999993</v>
      </c>
      <c r="K47" s="62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4"/>
      <c r="X47" s="70"/>
      <c r="Y47" s="70"/>
      <c r="Z47" s="70"/>
      <c r="AA47" s="65"/>
      <c r="AB47" s="65"/>
      <c r="AC47" s="91"/>
    </row>
    <row r="48" spans="1:29" ht="12" customHeight="1" x14ac:dyDescent="0.5">
      <c r="A48" s="91"/>
      <c r="B48" s="204" t="s">
        <v>36</v>
      </c>
      <c r="C48" s="69" t="s">
        <v>59</v>
      </c>
      <c r="D48" s="69" t="s">
        <v>291</v>
      </c>
      <c r="E48" s="77" t="s">
        <v>297</v>
      </c>
      <c r="F48" s="80"/>
      <c r="G48" s="80"/>
      <c r="H48" s="80"/>
      <c r="I48" s="67">
        <v>25</v>
      </c>
      <c r="J48" s="200">
        <f t="shared" ref="J48" si="3">J47+I48</f>
        <v>1532.4699999999993</v>
      </c>
      <c r="K48" s="62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7">
        <v>25</v>
      </c>
      <c r="X48" s="70"/>
      <c r="Y48" s="70"/>
      <c r="Z48" s="70"/>
      <c r="AA48" s="65"/>
      <c r="AB48" s="65"/>
      <c r="AC48" s="91"/>
    </row>
    <row r="49" spans="1:29" ht="12" customHeight="1" x14ac:dyDescent="0.5">
      <c r="A49" s="91"/>
      <c r="B49" s="204" t="s">
        <v>36</v>
      </c>
      <c r="C49" s="58" t="s">
        <v>64</v>
      </c>
      <c r="D49" s="58" t="s">
        <v>65</v>
      </c>
      <c r="E49" s="77" t="s">
        <v>297</v>
      </c>
      <c r="F49" s="80"/>
      <c r="G49" s="80"/>
      <c r="H49" s="80"/>
      <c r="I49" s="61">
        <v>5001.24</v>
      </c>
      <c r="J49" s="200">
        <f>J48+I49</f>
        <v>6533.7099999999991</v>
      </c>
      <c r="K49" s="62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4"/>
      <c r="X49" s="70"/>
      <c r="Y49" s="70"/>
      <c r="Z49" s="70"/>
      <c r="AA49" s="65"/>
      <c r="AB49" s="65"/>
      <c r="AC49" s="91"/>
    </row>
    <row r="50" spans="1:29" ht="12" customHeight="1" x14ac:dyDescent="0.5">
      <c r="A50" s="91"/>
      <c r="B50" s="204" t="s">
        <v>36</v>
      </c>
      <c r="C50" s="58" t="s">
        <v>108</v>
      </c>
      <c r="D50" s="58" t="s">
        <v>6</v>
      </c>
      <c r="E50" s="77" t="s">
        <v>297</v>
      </c>
      <c r="F50" s="60">
        <v>1915.6</v>
      </c>
      <c r="G50" s="60">
        <v>0</v>
      </c>
      <c r="H50" s="60">
        <v>1915.6</v>
      </c>
      <c r="I50" s="61"/>
      <c r="J50" s="200">
        <f t="shared" ref="J50:J113" si="4">J49-H50</f>
        <v>4618.1099999999988</v>
      </c>
      <c r="K50" s="62"/>
      <c r="L50" s="60">
        <v>1915.6</v>
      </c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4"/>
      <c r="X50" s="70"/>
      <c r="Y50" s="70"/>
      <c r="Z50" s="70"/>
      <c r="AA50" s="65"/>
      <c r="AB50" s="65"/>
      <c r="AC50" s="91"/>
    </row>
    <row r="51" spans="1:29" ht="12" customHeight="1" x14ac:dyDescent="0.5">
      <c r="A51" s="91"/>
      <c r="B51" s="204" t="s">
        <v>36</v>
      </c>
      <c r="C51" s="58" t="s">
        <v>109</v>
      </c>
      <c r="D51" s="58" t="s">
        <v>69</v>
      </c>
      <c r="E51" s="68" t="s">
        <v>181</v>
      </c>
      <c r="F51" s="60">
        <v>100</v>
      </c>
      <c r="G51" s="60">
        <v>0</v>
      </c>
      <c r="H51" s="60">
        <v>100</v>
      </c>
      <c r="I51" s="61"/>
      <c r="J51" s="200">
        <f t="shared" si="4"/>
        <v>4518.1099999999988</v>
      </c>
      <c r="K51" s="62"/>
      <c r="L51" s="63"/>
      <c r="M51" s="63"/>
      <c r="N51" s="63"/>
      <c r="O51" s="63"/>
      <c r="P51" s="63"/>
      <c r="Q51" s="63"/>
      <c r="R51" s="63"/>
      <c r="S51" s="63"/>
      <c r="T51" s="63"/>
      <c r="U51" s="60">
        <v>100</v>
      </c>
      <c r="V51" s="63"/>
      <c r="W51" s="64"/>
      <c r="X51" s="70"/>
      <c r="Y51" s="70"/>
      <c r="Z51" s="70"/>
      <c r="AA51" s="65"/>
      <c r="AB51" s="65"/>
      <c r="AC51" s="91"/>
    </row>
    <row r="52" spans="1:29" ht="12" customHeight="1" x14ac:dyDescent="0.5">
      <c r="A52" s="91"/>
      <c r="B52" s="204" t="s">
        <v>36</v>
      </c>
      <c r="C52" s="58" t="s">
        <v>110</v>
      </c>
      <c r="D52" s="58" t="s">
        <v>111</v>
      </c>
      <c r="E52" s="68" t="s">
        <v>181</v>
      </c>
      <c r="F52" s="60">
        <v>690</v>
      </c>
      <c r="G52" s="60">
        <v>138</v>
      </c>
      <c r="H52" s="60">
        <v>828</v>
      </c>
      <c r="I52" s="61"/>
      <c r="J52" s="200">
        <f t="shared" si="4"/>
        <v>3690.1099999999988</v>
      </c>
      <c r="K52" s="62"/>
      <c r="L52" s="63"/>
      <c r="M52" s="63"/>
      <c r="N52" s="60">
        <v>690</v>
      </c>
      <c r="O52" s="63"/>
      <c r="P52" s="63"/>
      <c r="Q52" s="63"/>
      <c r="R52" s="63"/>
      <c r="S52" s="63"/>
      <c r="T52" s="63"/>
      <c r="U52" s="63"/>
      <c r="V52" s="63"/>
      <c r="W52" s="64"/>
      <c r="X52" s="70"/>
      <c r="Y52" s="70"/>
      <c r="Z52" s="70"/>
      <c r="AA52" s="65"/>
      <c r="AB52" s="65"/>
      <c r="AC52" s="91"/>
    </row>
    <row r="53" spans="1:29" ht="12" customHeight="1" x14ac:dyDescent="0.5">
      <c r="A53" s="91"/>
      <c r="B53" s="204" t="s">
        <v>36</v>
      </c>
      <c r="C53" s="58" t="s">
        <v>112</v>
      </c>
      <c r="D53" s="58" t="s">
        <v>113</v>
      </c>
      <c r="E53" s="68" t="s">
        <v>181</v>
      </c>
      <c r="F53" s="60">
        <v>200</v>
      </c>
      <c r="G53" s="60">
        <v>40</v>
      </c>
      <c r="H53" s="60">
        <v>240</v>
      </c>
      <c r="I53" s="61"/>
      <c r="J53" s="200">
        <f t="shared" si="4"/>
        <v>3450.1099999999988</v>
      </c>
      <c r="K53" s="62"/>
      <c r="L53" s="63"/>
      <c r="M53" s="63"/>
      <c r="N53" s="63"/>
      <c r="O53" s="63"/>
      <c r="P53" s="63"/>
      <c r="Q53" s="63"/>
      <c r="R53" s="63"/>
      <c r="S53" s="60">
        <v>200</v>
      </c>
      <c r="T53" s="60"/>
      <c r="U53" s="63"/>
      <c r="V53" s="63"/>
      <c r="W53" s="64"/>
      <c r="X53" s="70"/>
      <c r="Y53" s="70"/>
      <c r="Z53" s="70"/>
      <c r="AA53" s="65"/>
      <c r="AB53" s="65"/>
      <c r="AC53" s="91"/>
    </row>
    <row r="54" spans="1:29" ht="12" customHeight="1" x14ac:dyDescent="0.5">
      <c r="A54" s="91"/>
      <c r="B54" s="204" t="s">
        <v>36</v>
      </c>
      <c r="C54" s="58" t="s">
        <v>114</v>
      </c>
      <c r="D54" s="58" t="s">
        <v>113</v>
      </c>
      <c r="E54" s="68" t="s">
        <v>181</v>
      </c>
      <c r="F54" s="60">
        <v>240</v>
      </c>
      <c r="G54" s="60">
        <v>48</v>
      </c>
      <c r="H54" s="60">
        <v>288</v>
      </c>
      <c r="I54" s="61"/>
      <c r="J54" s="200">
        <f t="shared" si="4"/>
        <v>3162.1099999999988</v>
      </c>
      <c r="K54" s="62"/>
      <c r="L54" s="63"/>
      <c r="M54" s="63"/>
      <c r="N54" s="63"/>
      <c r="O54" s="63"/>
      <c r="P54" s="63"/>
      <c r="Q54" s="63"/>
      <c r="R54" s="63"/>
      <c r="S54" s="60">
        <v>240</v>
      </c>
      <c r="T54" s="60"/>
      <c r="U54" s="63"/>
      <c r="V54" s="63"/>
      <c r="W54" s="64"/>
      <c r="X54" s="70"/>
      <c r="Y54" s="70"/>
      <c r="Z54" s="70"/>
      <c r="AA54" s="65"/>
      <c r="AB54" s="65"/>
      <c r="AC54" s="91"/>
    </row>
    <row r="55" spans="1:29" ht="12" customHeight="1" x14ac:dyDescent="0.5">
      <c r="A55" s="91"/>
      <c r="B55" s="204" t="s">
        <v>36</v>
      </c>
      <c r="C55" s="58" t="s">
        <v>115</v>
      </c>
      <c r="D55" s="58" t="s">
        <v>113</v>
      </c>
      <c r="E55" s="68" t="s">
        <v>181</v>
      </c>
      <c r="F55" s="60">
        <v>495</v>
      </c>
      <c r="G55" s="60">
        <v>99</v>
      </c>
      <c r="H55" s="60">
        <v>594</v>
      </c>
      <c r="I55" s="61"/>
      <c r="J55" s="200">
        <f t="shared" si="4"/>
        <v>2568.1099999999988</v>
      </c>
      <c r="K55" s="62"/>
      <c r="L55" s="63"/>
      <c r="M55" s="63"/>
      <c r="N55" s="63"/>
      <c r="O55" s="63"/>
      <c r="P55" s="63"/>
      <c r="Q55" s="63"/>
      <c r="R55" s="63"/>
      <c r="S55" s="60">
        <v>495</v>
      </c>
      <c r="T55" s="60"/>
      <c r="U55" s="63"/>
      <c r="V55" s="63"/>
      <c r="W55" s="64"/>
      <c r="X55" s="70"/>
      <c r="Y55" s="70"/>
      <c r="Z55" s="70"/>
      <c r="AA55" s="65"/>
      <c r="AB55" s="65"/>
      <c r="AC55" s="91"/>
    </row>
    <row r="56" spans="1:29" ht="12" customHeight="1" x14ac:dyDescent="0.5">
      <c r="A56" s="91"/>
      <c r="B56" s="204" t="s">
        <v>36</v>
      </c>
      <c r="C56" s="58" t="s">
        <v>116</v>
      </c>
      <c r="D56" s="58" t="s">
        <v>117</v>
      </c>
      <c r="E56" s="68" t="s">
        <v>181</v>
      </c>
      <c r="F56" s="60">
        <v>150</v>
      </c>
      <c r="G56" s="60">
        <v>0</v>
      </c>
      <c r="H56" s="60">
        <v>150</v>
      </c>
      <c r="I56" s="61"/>
      <c r="J56" s="200">
        <f t="shared" si="4"/>
        <v>2418.1099999999988</v>
      </c>
      <c r="K56" s="62"/>
      <c r="L56" s="63"/>
      <c r="M56" s="63"/>
      <c r="N56" s="63"/>
      <c r="O56" s="63"/>
      <c r="P56" s="63"/>
      <c r="Q56" s="63"/>
      <c r="R56" s="63"/>
      <c r="S56" s="63"/>
      <c r="T56" s="63"/>
      <c r="U56" s="60">
        <v>150</v>
      </c>
      <c r="V56" s="63"/>
      <c r="W56" s="64"/>
      <c r="X56" s="70"/>
      <c r="Y56" s="70"/>
      <c r="Z56" s="70"/>
      <c r="AA56" s="65"/>
      <c r="AB56" s="65"/>
      <c r="AC56" s="91"/>
    </row>
    <row r="57" spans="1:29" ht="12" customHeight="1" x14ac:dyDescent="0.25">
      <c r="A57" s="91"/>
      <c r="B57" s="204" t="s">
        <v>36</v>
      </c>
      <c r="C57" s="83" t="s">
        <v>118</v>
      </c>
      <c r="D57" s="58" t="s">
        <v>119</v>
      </c>
      <c r="E57" s="68" t="s">
        <v>181</v>
      </c>
      <c r="F57" s="60">
        <v>15</v>
      </c>
      <c r="G57" s="60">
        <v>3</v>
      </c>
      <c r="H57" s="60">
        <v>18</v>
      </c>
      <c r="I57" s="61"/>
      <c r="J57" s="200">
        <f t="shared" si="4"/>
        <v>2400.1099999999988</v>
      </c>
      <c r="K57" s="62"/>
      <c r="L57" s="63"/>
      <c r="M57" s="63"/>
      <c r="N57" s="63"/>
      <c r="O57" s="63"/>
      <c r="P57" s="60">
        <v>15</v>
      </c>
      <c r="Q57" s="63"/>
      <c r="R57" s="63"/>
      <c r="S57" s="63"/>
      <c r="T57" s="63"/>
      <c r="U57" s="63"/>
      <c r="V57" s="63"/>
      <c r="W57" s="64"/>
      <c r="X57" s="70"/>
      <c r="Y57" s="70"/>
      <c r="Z57" s="70"/>
      <c r="AA57" s="65"/>
      <c r="AB57" s="65"/>
      <c r="AC57" s="91"/>
    </row>
    <row r="58" spans="1:29" ht="12" customHeight="1" x14ac:dyDescent="0.5">
      <c r="A58" s="91"/>
      <c r="B58" s="204" t="s">
        <v>36</v>
      </c>
      <c r="C58" s="58" t="s">
        <v>120</v>
      </c>
      <c r="D58" s="58" t="s">
        <v>113</v>
      </c>
      <c r="E58" s="68" t="s">
        <v>181</v>
      </c>
      <c r="F58" s="60">
        <v>523</v>
      </c>
      <c r="G58" s="60">
        <v>104.6</v>
      </c>
      <c r="H58" s="60">
        <v>627.6</v>
      </c>
      <c r="I58" s="61"/>
      <c r="J58" s="200">
        <f t="shared" si="4"/>
        <v>1772.5099999999989</v>
      </c>
      <c r="K58" s="62"/>
      <c r="L58" s="63"/>
      <c r="M58" s="63"/>
      <c r="N58" s="63"/>
      <c r="O58" s="63"/>
      <c r="P58" s="63"/>
      <c r="Q58" s="63"/>
      <c r="R58" s="63"/>
      <c r="S58" s="60">
        <v>523</v>
      </c>
      <c r="T58" s="63"/>
      <c r="U58" s="63"/>
      <c r="V58" s="63"/>
      <c r="W58" s="64"/>
      <c r="X58" s="70"/>
      <c r="Y58" s="70"/>
      <c r="Z58" s="70"/>
      <c r="AA58" s="65"/>
      <c r="AB58" s="65"/>
      <c r="AC58" s="91"/>
    </row>
    <row r="59" spans="1:29" ht="12" customHeight="1" x14ac:dyDescent="0.25">
      <c r="A59" s="91"/>
      <c r="B59" s="204" t="s">
        <v>36</v>
      </c>
      <c r="C59" s="58" t="s">
        <v>121</v>
      </c>
      <c r="D59" s="58" t="s">
        <v>122</v>
      </c>
      <c r="E59" s="84" t="s">
        <v>181</v>
      </c>
      <c r="F59" s="60">
        <v>760</v>
      </c>
      <c r="G59" s="60">
        <v>152</v>
      </c>
      <c r="H59" s="60">
        <v>912</v>
      </c>
      <c r="I59" s="67"/>
      <c r="J59" s="200">
        <f t="shared" si="4"/>
        <v>860.50999999999885</v>
      </c>
      <c r="K59" s="62"/>
      <c r="L59" s="63"/>
      <c r="M59" s="63"/>
      <c r="N59" s="63"/>
      <c r="O59" s="63"/>
      <c r="P59" s="60">
        <v>760</v>
      </c>
      <c r="Q59" s="63"/>
      <c r="R59" s="63"/>
      <c r="S59" s="63"/>
      <c r="T59" s="63"/>
      <c r="U59" s="63"/>
      <c r="V59" s="63"/>
      <c r="W59" s="64"/>
      <c r="X59" s="70"/>
      <c r="Y59" s="70"/>
      <c r="Z59" s="70"/>
      <c r="AA59" s="65"/>
      <c r="AB59" s="65"/>
      <c r="AC59" s="91"/>
    </row>
    <row r="60" spans="1:29" ht="12" customHeight="1" x14ac:dyDescent="0.5">
      <c r="A60" s="91"/>
      <c r="B60" s="204" t="s">
        <v>36</v>
      </c>
      <c r="C60" s="58" t="s">
        <v>123</v>
      </c>
      <c r="D60" s="58" t="s">
        <v>122</v>
      </c>
      <c r="E60" s="68" t="s">
        <v>181</v>
      </c>
      <c r="F60" s="60">
        <v>385</v>
      </c>
      <c r="G60" s="60">
        <v>77</v>
      </c>
      <c r="H60" s="60">
        <v>462</v>
      </c>
      <c r="I60" s="61"/>
      <c r="J60" s="200">
        <f t="shared" si="4"/>
        <v>398.50999999999885</v>
      </c>
      <c r="K60" s="62"/>
      <c r="L60" s="63"/>
      <c r="M60" s="63"/>
      <c r="N60" s="63"/>
      <c r="O60" s="63"/>
      <c r="P60" s="60">
        <v>385</v>
      </c>
      <c r="Q60" s="63"/>
      <c r="R60" s="63"/>
      <c r="S60" s="63"/>
      <c r="T60" s="63"/>
      <c r="U60" s="63"/>
      <c r="V60" s="63"/>
      <c r="W60" s="64"/>
      <c r="X60" s="70"/>
      <c r="Y60" s="70"/>
      <c r="Z60" s="70"/>
      <c r="AA60" s="65"/>
      <c r="AB60" s="65"/>
      <c r="AC60" s="91"/>
    </row>
    <row r="61" spans="1:29" ht="12" customHeight="1" x14ac:dyDescent="0.5">
      <c r="A61" s="91"/>
      <c r="B61" s="204" t="s">
        <v>36</v>
      </c>
      <c r="C61" s="58" t="s">
        <v>64</v>
      </c>
      <c r="D61" s="58" t="s">
        <v>65</v>
      </c>
      <c r="E61" s="77" t="s">
        <v>297</v>
      </c>
      <c r="F61" s="80"/>
      <c r="G61" s="80"/>
      <c r="H61" s="80"/>
      <c r="I61" s="61">
        <v>2000</v>
      </c>
      <c r="J61" s="200">
        <f>J60+I61</f>
        <v>2398.5099999999989</v>
      </c>
      <c r="K61" s="62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4"/>
      <c r="X61" s="70"/>
      <c r="Y61" s="70"/>
      <c r="Z61" s="70"/>
      <c r="AA61" s="65"/>
      <c r="AB61" s="65"/>
      <c r="AC61" s="91"/>
    </row>
    <row r="62" spans="1:29" ht="12" customHeight="1" x14ac:dyDescent="0.5">
      <c r="A62" s="91"/>
      <c r="B62" s="204" t="s">
        <v>36</v>
      </c>
      <c r="C62" s="58" t="s">
        <v>124</v>
      </c>
      <c r="D62" s="58" t="s">
        <v>82</v>
      </c>
      <c r="E62" s="68" t="s">
        <v>181</v>
      </c>
      <c r="F62" s="60">
        <v>763</v>
      </c>
      <c r="G62" s="60">
        <v>111.8</v>
      </c>
      <c r="H62" s="60">
        <v>876.8</v>
      </c>
      <c r="I62" s="67"/>
      <c r="J62" s="200">
        <f t="shared" si="4"/>
        <v>1521.7099999999989</v>
      </c>
      <c r="K62" s="62"/>
      <c r="L62" s="63"/>
      <c r="M62" s="63"/>
      <c r="N62" s="63"/>
      <c r="O62" s="63"/>
      <c r="P62" s="63"/>
      <c r="Q62" s="63"/>
      <c r="R62" s="63"/>
      <c r="S62" s="63"/>
      <c r="T62" s="63"/>
      <c r="U62" s="60">
        <v>763</v>
      </c>
      <c r="V62" s="63"/>
      <c r="W62" s="64"/>
      <c r="X62" s="70"/>
      <c r="Y62" s="70"/>
      <c r="Z62" s="70"/>
      <c r="AA62" s="65"/>
      <c r="AB62" s="65"/>
      <c r="AC62" s="91"/>
    </row>
    <row r="63" spans="1:29" ht="12" customHeight="1" x14ac:dyDescent="0.5">
      <c r="A63" s="91"/>
      <c r="B63" s="204" t="s">
        <v>36</v>
      </c>
      <c r="C63" s="58" t="s">
        <v>125</v>
      </c>
      <c r="D63" s="58" t="s">
        <v>126</v>
      </c>
      <c r="E63" s="68" t="s">
        <v>181</v>
      </c>
      <c r="F63" s="60">
        <v>121.78</v>
      </c>
      <c r="G63" s="60">
        <v>24.36</v>
      </c>
      <c r="H63" s="60">
        <v>146.13999999999999</v>
      </c>
      <c r="I63" s="67"/>
      <c r="J63" s="200">
        <f t="shared" si="4"/>
        <v>1375.5699999999988</v>
      </c>
      <c r="K63" s="62"/>
      <c r="L63" s="63"/>
      <c r="M63" s="63"/>
      <c r="N63" s="63"/>
      <c r="O63" s="63"/>
      <c r="P63" s="63"/>
      <c r="Q63" s="63"/>
      <c r="R63" s="63"/>
      <c r="S63" s="63"/>
      <c r="T63" s="63"/>
      <c r="U63" s="60">
        <v>121.78</v>
      </c>
      <c r="V63" s="63"/>
      <c r="W63" s="64"/>
      <c r="X63" s="70"/>
      <c r="Y63" s="70"/>
      <c r="Z63" s="70"/>
      <c r="AA63" s="65"/>
      <c r="AB63" s="65"/>
      <c r="AC63" s="91"/>
    </row>
    <row r="64" spans="1:29" ht="12" customHeight="1" x14ac:dyDescent="0.5">
      <c r="A64" s="91"/>
      <c r="B64" s="204" t="s">
        <v>36</v>
      </c>
      <c r="C64" s="58" t="s">
        <v>64</v>
      </c>
      <c r="D64" s="58" t="s">
        <v>65</v>
      </c>
      <c r="E64" s="77" t="s">
        <v>297</v>
      </c>
      <c r="F64" s="80"/>
      <c r="G64" s="80"/>
      <c r="H64" s="80"/>
      <c r="I64" s="67">
        <v>8000</v>
      </c>
      <c r="J64" s="200">
        <f>J63+I64</f>
        <v>9375.57</v>
      </c>
      <c r="K64" s="62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4"/>
      <c r="X64" s="70"/>
      <c r="Y64" s="70"/>
      <c r="Z64" s="70"/>
      <c r="AA64" s="65"/>
      <c r="AB64" s="65"/>
      <c r="AC64" s="91"/>
    </row>
    <row r="65" spans="1:29" ht="12" customHeight="1" x14ac:dyDescent="0.5">
      <c r="A65" s="91"/>
      <c r="B65" s="204" t="s">
        <v>36</v>
      </c>
      <c r="C65" s="58" t="s">
        <v>127</v>
      </c>
      <c r="D65" s="58" t="s">
        <v>128</v>
      </c>
      <c r="E65" s="77" t="s">
        <v>297</v>
      </c>
      <c r="F65" s="60">
        <v>5500</v>
      </c>
      <c r="G65" s="60">
        <v>0</v>
      </c>
      <c r="H65" s="60">
        <v>5500</v>
      </c>
      <c r="I65" s="67"/>
      <c r="J65" s="200">
        <f t="shared" si="4"/>
        <v>3875.5699999999997</v>
      </c>
      <c r="K65" s="62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4"/>
      <c r="X65" s="70"/>
      <c r="Y65" s="70"/>
      <c r="Z65" s="70"/>
      <c r="AA65" s="65"/>
      <c r="AB65" s="65"/>
      <c r="AC65" s="91"/>
    </row>
    <row r="66" spans="1:29" ht="12" customHeight="1" x14ac:dyDescent="0.5">
      <c r="A66" s="91"/>
      <c r="B66" s="204" t="s">
        <v>36</v>
      </c>
      <c r="C66" s="58" t="s">
        <v>64</v>
      </c>
      <c r="D66" s="58" t="s">
        <v>65</v>
      </c>
      <c r="E66" s="77" t="s">
        <v>297</v>
      </c>
      <c r="F66" s="80"/>
      <c r="G66" s="80"/>
      <c r="H66" s="80"/>
      <c r="I66" s="67">
        <v>10000</v>
      </c>
      <c r="J66" s="200">
        <f>J65+I66</f>
        <v>13875.57</v>
      </c>
      <c r="K66" s="62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4"/>
      <c r="X66" s="70"/>
      <c r="Y66" s="70"/>
      <c r="Z66" s="70"/>
      <c r="AA66" s="65"/>
      <c r="AB66" s="65"/>
      <c r="AC66" s="91"/>
    </row>
    <row r="67" spans="1:29" ht="12" customHeight="1" x14ac:dyDescent="0.5">
      <c r="A67" s="91"/>
      <c r="B67" s="204" t="s">
        <v>36</v>
      </c>
      <c r="C67" s="58" t="s">
        <v>129</v>
      </c>
      <c r="D67" s="58" t="s">
        <v>130</v>
      </c>
      <c r="E67" s="77" t="s">
        <v>297</v>
      </c>
      <c r="F67" s="60">
        <v>1180</v>
      </c>
      <c r="G67" s="60">
        <v>0</v>
      </c>
      <c r="H67" s="60">
        <v>1180</v>
      </c>
      <c r="I67" s="61"/>
      <c r="J67" s="200">
        <f t="shared" si="4"/>
        <v>12695.57</v>
      </c>
      <c r="K67" s="62"/>
      <c r="L67" s="63"/>
      <c r="M67" s="63"/>
      <c r="N67" s="63"/>
      <c r="O67" s="63"/>
      <c r="P67" s="63"/>
      <c r="Q67" s="63"/>
      <c r="R67" s="63"/>
      <c r="S67" s="63"/>
      <c r="T67" s="60">
        <v>1180</v>
      </c>
      <c r="U67" s="63"/>
      <c r="V67" s="63"/>
      <c r="W67" s="64"/>
      <c r="X67" s="70"/>
      <c r="Y67" s="70"/>
      <c r="Z67" s="70"/>
      <c r="AA67" s="65"/>
      <c r="AB67" s="65"/>
      <c r="AC67" s="91"/>
    </row>
    <row r="68" spans="1:29" ht="12" customHeight="1" x14ac:dyDescent="0.5">
      <c r="A68" s="91"/>
      <c r="B68" s="204" t="s">
        <v>36</v>
      </c>
      <c r="C68" s="58" t="s">
        <v>129</v>
      </c>
      <c r="D68" s="58" t="s">
        <v>131</v>
      </c>
      <c r="E68" s="77" t="s">
        <v>297</v>
      </c>
      <c r="F68" s="60">
        <v>3145</v>
      </c>
      <c r="G68" s="60">
        <v>0</v>
      </c>
      <c r="H68" s="60">
        <v>3145</v>
      </c>
      <c r="I68" s="61"/>
      <c r="J68" s="200">
        <f t="shared" si="4"/>
        <v>9550.57</v>
      </c>
      <c r="K68" s="62"/>
      <c r="L68" s="63"/>
      <c r="M68" s="63"/>
      <c r="N68" s="63"/>
      <c r="O68" s="63"/>
      <c r="P68" s="63"/>
      <c r="Q68" s="63"/>
      <c r="R68" s="63"/>
      <c r="S68" s="63"/>
      <c r="T68" s="60">
        <v>3145</v>
      </c>
      <c r="U68" s="63"/>
      <c r="V68" s="63"/>
      <c r="W68" s="64"/>
      <c r="X68" s="70"/>
      <c r="Y68" s="70"/>
      <c r="Z68" s="70"/>
      <c r="AA68" s="65"/>
      <c r="AB68" s="65"/>
      <c r="AC68" s="91"/>
    </row>
    <row r="69" spans="1:29" ht="12" customHeight="1" x14ac:dyDescent="0.5">
      <c r="A69" s="91"/>
      <c r="B69" s="204" t="s">
        <v>36</v>
      </c>
      <c r="C69" s="58" t="s">
        <v>129</v>
      </c>
      <c r="D69" s="58" t="s">
        <v>132</v>
      </c>
      <c r="E69" s="77" t="s">
        <v>297</v>
      </c>
      <c r="F69" s="60">
        <v>550</v>
      </c>
      <c r="G69" s="60">
        <v>0</v>
      </c>
      <c r="H69" s="60">
        <v>550</v>
      </c>
      <c r="I69" s="61"/>
      <c r="J69" s="200">
        <f t="shared" si="4"/>
        <v>9000.57</v>
      </c>
      <c r="K69" s="62"/>
      <c r="L69" s="63"/>
      <c r="M69" s="63"/>
      <c r="N69" s="63"/>
      <c r="O69" s="63"/>
      <c r="P69" s="63"/>
      <c r="Q69" s="63"/>
      <c r="R69" s="63"/>
      <c r="S69" s="63"/>
      <c r="T69" s="60">
        <v>550</v>
      </c>
      <c r="U69" s="63"/>
      <c r="V69" s="63"/>
      <c r="W69" s="64"/>
      <c r="X69" s="70"/>
      <c r="Y69" s="70"/>
      <c r="Z69" s="70"/>
      <c r="AA69" s="65"/>
      <c r="AB69" s="65"/>
      <c r="AC69" s="91"/>
    </row>
    <row r="70" spans="1:29" ht="12" customHeight="1" x14ac:dyDescent="0.5">
      <c r="A70" s="91"/>
      <c r="B70" s="204" t="s">
        <v>36</v>
      </c>
      <c r="C70" s="58" t="s">
        <v>129</v>
      </c>
      <c r="D70" s="58" t="s">
        <v>133</v>
      </c>
      <c r="E70" s="77" t="s">
        <v>297</v>
      </c>
      <c r="F70" s="60">
        <v>200</v>
      </c>
      <c r="G70" s="60">
        <v>0</v>
      </c>
      <c r="H70" s="60">
        <v>200</v>
      </c>
      <c r="I70" s="61"/>
      <c r="J70" s="200">
        <f t="shared" si="4"/>
        <v>8800.57</v>
      </c>
      <c r="K70" s="62"/>
      <c r="L70" s="63"/>
      <c r="M70" s="63"/>
      <c r="N70" s="63"/>
      <c r="O70" s="63"/>
      <c r="P70" s="63"/>
      <c r="Q70" s="63"/>
      <c r="R70" s="63"/>
      <c r="S70" s="63"/>
      <c r="T70" s="60">
        <v>200</v>
      </c>
      <c r="U70" s="63"/>
      <c r="V70" s="63"/>
      <c r="W70" s="64"/>
      <c r="X70" s="70"/>
      <c r="Y70" s="70"/>
      <c r="Z70" s="70"/>
      <c r="AA70" s="65"/>
      <c r="AB70" s="65"/>
      <c r="AC70" s="91"/>
    </row>
    <row r="71" spans="1:29" ht="12" customHeight="1" x14ac:dyDescent="0.5">
      <c r="A71" s="91"/>
      <c r="B71" s="204" t="s">
        <v>37</v>
      </c>
      <c r="C71" s="58" t="s">
        <v>129</v>
      </c>
      <c r="D71" s="58" t="s">
        <v>71</v>
      </c>
      <c r="E71" s="77" t="s">
        <v>297</v>
      </c>
      <c r="F71" s="60">
        <v>3145</v>
      </c>
      <c r="G71" s="60">
        <v>0</v>
      </c>
      <c r="H71" s="60">
        <v>3145</v>
      </c>
      <c r="I71" s="61"/>
      <c r="J71" s="200">
        <f t="shared" si="4"/>
        <v>5655.57</v>
      </c>
      <c r="K71" s="62"/>
      <c r="L71" s="63"/>
      <c r="M71" s="63"/>
      <c r="N71" s="63"/>
      <c r="O71" s="63"/>
      <c r="P71" s="63"/>
      <c r="Q71" s="63"/>
      <c r="R71" s="63"/>
      <c r="S71" s="63"/>
      <c r="T71" s="60">
        <v>3145</v>
      </c>
      <c r="U71" s="63"/>
      <c r="V71" s="63"/>
      <c r="W71" s="64"/>
      <c r="X71" s="70"/>
      <c r="Y71" s="70"/>
      <c r="Z71" s="70"/>
      <c r="AA71" s="65"/>
      <c r="AB71" s="65"/>
      <c r="AC71" s="91"/>
    </row>
    <row r="72" spans="1:29" ht="12" customHeight="1" x14ac:dyDescent="0.5">
      <c r="A72" s="91"/>
      <c r="B72" s="204" t="s">
        <v>38</v>
      </c>
      <c r="C72" s="58" t="s">
        <v>134</v>
      </c>
      <c r="D72" s="58" t="s">
        <v>6</v>
      </c>
      <c r="E72" s="77" t="s">
        <v>297</v>
      </c>
      <c r="F72" s="80"/>
      <c r="G72" s="80"/>
      <c r="H72" s="80"/>
      <c r="I72" s="61">
        <v>913.13</v>
      </c>
      <c r="J72" s="200">
        <f>J71+I72</f>
        <v>6568.7</v>
      </c>
      <c r="K72" s="62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4"/>
      <c r="X72" s="70"/>
      <c r="Y72" s="70"/>
      <c r="Z72" s="61">
        <v>913.13</v>
      </c>
      <c r="AA72" s="65"/>
      <c r="AB72" s="65"/>
      <c r="AC72" s="91"/>
    </row>
    <row r="73" spans="1:29" ht="12" customHeight="1" x14ac:dyDescent="0.5">
      <c r="A73" s="91"/>
      <c r="B73" s="204" t="s">
        <v>38</v>
      </c>
      <c r="C73" s="58" t="s">
        <v>90</v>
      </c>
      <c r="D73" s="58" t="s">
        <v>91</v>
      </c>
      <c r="E73" s="77" t="s">
        <v>298</v>
      </c>
      <c r="F73" s="60">
        <v>14.5</v>
      </c>
      <c r="G73" s="60">
        <v>2.9</v>
      </c>
      <c r="H73" s="60">
        <v>17.399999999999999</v>
      </c>
      <c r="I73" s="61"/>
      <c r="J73" s="200">
        <f t="shared" si="4"/>
        <v>6551.3</v>
      </c>
      <c r="K73" s="62"/>
      <c r="L73" s="63"/>
      <c r="M73" s="63"/>
      <c r="N73" s="63"/>
      <c r="O73" s="63"/>
      <c r="P73" s="60">
        <v>14.5</v>
      </c>
      <c r="Q73" s="63"/>
      <c r="R73" s="63"/>
      <c r="S73" s="63"/>
      <c r="T73" s="63"/>
      <c r="U73" s="63"/>
      <c r="V73" s="63"/>
      <c r="W73" s="64"/>
      <c r="X73" s="70"/>
      <c r="Y73" s="70"/>
      <c r="Z73" s="70"/>
      <c r="AA73" s="65"/>
      <c r="AB73" s="65"/>
      <c r="AC73" s="91"/>
    </row>
    <row r="74" spans="1:29" ht="12" customHeight="1" x14ac:dyDescent="0.5">
      <c r="A74" s="91"/>
      <c r="B74" s="204" t="s">
        <v>39</v>
      </c>
      <c r="C74" s="69" t="s">
        <v>59</v>
      </c>
      <c r="D74" s="58" t="s">
        <v>291</v>
      </c>
      <c r="E74" s="77" t="s">
        <v>297</v>
      </c>
      <c r="F74" s="80"/>
      <c r="G74" s="80"/>
      <c r="H74" s="80"/>
      <c r="I74" s="61">
        <v>20</v>
      </c>
      <c r="J74" s="200">
        <f>J73+I74</f>
        <v>6571.3</v>
      </c>
      <c r="K74" s="62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1">
        <v>20</v>
      </c>
      <c r="X74" s="70"/>
      <c r="Y74" s="70"/>
      <c r="Z74" s="70"/>
      <c r="AA74" s="65"/>
      <c r="AB74" s="65"/>
      <c r="AC74" s="91"/>
    </row>
    <row r="75" spans="1:29" ht="12" customHeight="1" x14ac:dyDescent="0.5">
      <c r="A75" s="91"/>
      <c r="B75" s="204" t="s">
        <v>39</v>
      </c>
      <c r="C75" s="58" t="s">
        <v>135</v>
      </c>
      <c r="D75" s="58" t="s">
        <v>136</v>
      </c>
      <c r="E75" s="77" t="s">
        <v>297</v>
      </c>
      <c r="F75" s="60">
        <v>53.28</v>
      </c>
      <c r="G75" s="60">
        <v>0</v>
      </c>
      <c r="H75" s="60">
        <v>53.28</v>
      </c>
      <c r="I75" s="67"/>
      <c r="J75" s="200">
        <f t="shared" si="4"/>
        <v>6518.02</v>
      </c>
      <c r="K75" s="62"/>
      <c r="L75" s="63"/>
      <c r="M75" s="63"/>
      <c r="N75" s="63"/>
      <c r="O75" s="63"/>
      <c r="P75" s="63"/>
      <c r="Q75" s="63"/>
      <c r="R75" s="60">
        <v>53.28</v>
      </c>
      <c r="S75" s="60"/>
      <c r="T75" s="63"/>
      <c r="U75" s="63"/>
      <c r="V75" s="63"/>
      <c r="W75" s="67"/>
      <c r="X75" s="70"/>
      <c r="Y75" s="70"/>
      <c r="Z75" s="70"/>
      <c r="AA75" s="65"/>
      <c r="AB75" s="65"/>
      <c r="AC75" s="91"/>
    </row>
    <row r="76" spans="1:29" ht="12" customHeight="1" x14ac:dyDescent="0.5">
      <c r="A76" s="91"/>
      <c r="B76" s="204" t="s">
        <v>40</v>
      </c>
      <c r="C76" s="69" t="s">
        <v>59</v>
      </c>
      <c r="D76" s="58" t="s">
        <v>291</v>
      </c>
      <c r="E76" s="77" t="s">
        <v>297</v>
      </c>
      <c r="F76" s="80"/>
      <c r="G76" s="80"/>
      <c r="H76" s="80"/>
      <c r="I76" s="61">
        <v>50</v>
      </c>
      <c r="J76" s="200">
        <f>J75+I76</f>
        <v>6568.02</v>
      </c>
      <c r="K76" s="62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1">
        <v>50</v>
      </c>
      <c r="X76" s="70"/>
      <c r="Y76" s="70"/>
      <c r="Z76" s="70"/>
      <c r="AA76" s="65"/>
      <c r="AB76" s="65"/>
      <c r="AC76" s="91"/>
    </row>
    <row r="77" spans="1:29" ht="12" customHeight="1" x14ac:dyDescent="0.5">
      <c r="A77" s="91"/>
      <c r="B77" s="204" t="s">
        <v>40</v>
      </c>
      <c r="C77" s="58" t="s">
        <v>137</v>
      </c>
      <c r="D77" s="58" t="s">
        <v>138</v>
      </c>
      <c r="E77" s="68" t="s">
        <v>181</v>
      </c>
      <c r="F77" s="60">
        <v>1534.66</v>
      </c>
      <c r="G77" s="60">
        <v>306.93</v>
      </c>
      <c r="H77" s="60">
        <v>1841.59</v>
      </c>
      <c r="I77" s="61"/>
      <c r="J77" s="200">
        <f t="shared" si="4"/>
        <v>4726.43</v>
      </c>
      <c r="K77" s="60"/>
      <c r="L77" s="63"/>
      <c r="M77" s="63"/>
      <c r="N77" s="63"/>
      <c r="O77" s="63"/>
      <c r="P77" s="63"/>
      <c r="Q77" s="63"/>
      <c r="R77" s="63"/>
      <c r="S77" s="63"/>
      <c r="T77" s="63"/>
      <c r="U77" s="60">
        <v>1534.66</v>
      </c>
      <c r="V77" s="63"/>
      <c r="W77" s="64"/>
      <c r="X77" s="70"/>
      <c r="Y77" s="70"/>
      <c r="Z77" s="70"/>
      <c r="AA77" s="65"/>
      <c r="AB77" s="65"/>
      <c r="AC77" s="91"/>
    </row>
    <row r="78" spans="1:29" ht="12" customHeight="1" x14ac:dyDescent="0.5">
      <c r="A78" s="91"/>
      <c r="B78" s="204" t="s">
        <v>41</v>
      </c>
      <c r="C78" s="69" t="s">
        <v>139</v>
      </c>
      <c r="D78" s="69" t="s">
        <v>103</v>
      </c>
      <c r="E78" s="77" t="s">
        <v>297</v>
      </c>
      <c r="F78" s="60">
        <v>1799.48</v>
      </c>
      <c r="G78" s="60">
        <v>0</v>
      </c>
      <c r="H78" s="60">
        <v>1799.48</v>
      </c>
      <c r="I78" s="67"/>
      <c r="J78" s="200">
        <f t="shared" si="4"/>
        <v>2926.9500000000003</v>
      </c>
      <c r="K78" s="60">
        <v>1799.48</v>
      </c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4"/>
      <c r="X78" s="70"/>
      <c r="Y78" s="70"/>
      <c r="Z78" s="70"/>
      <c r="AA78" s="65"/>
      <c r="AB78" s="65"/>
      <c r="AC78" s="91"/>
    </row>
    <row r="79" spans="1:29" ht="12" customHeight="1" x14ac:dyDescent="0.5">
      <c r="A79" s="91"/>
      <c r="B79" s="204" t="s">
        <v>41</v>
      </c>
      <c r="C79" s="69" t="s">
        <v>140</v>
      </c>
      <c r="D79" s="69" t="s">
        <v>103</v>
      </c>
      <c r="E79" s="77" t="s">
        <v>297</v>
      </c>
      <c r="F79" s="60">
        <v>213.24</v>
      </c>
      <c r="G79" s="60">
        <v>0</v>
      </c>
      <c r="H79" s="60">
        <v>213.24</v>
      </c>
      <c r="I79" s="67"/>
      <c r="J79" s="200">
        <f t="shared" si="4"/>
        <v>2713.71</v>
      </c>
      <c r="K79" s="60">
        <v>213.24</v>
      </c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4"/>
      <c r="X79" s="70"/>
      <c r="Y79" s="70"/>
      <c r="Z79" s="70"/>
      <c r="AA79" s="65"/>
      <c r="AB79" s="65"/>
      <c r="AC79" s="91"/>
    </row>
    <row r="80" spans="1:29" ht="12" customHeight="1" x14ac:dyDescent="0.5">
      <c r="A80" s="91"/>
      <c r="B80" s="204" t="s">
        <v>36</v>
      </c>
      <c r="C80" s="81" t="s">
        <v>140</v>
      </c>
      <c r="D80" s="81" t="s">
        <v>103</v>
      </c>
      <c r="E80" s="244" t="s">
        <v>297</v>
      </c>
      <c r="F80" s="245">
        <v>37.5</v>
      </c>
      <c r="G80" s="245">
        <v>0</v>
      </c>
      <c r="H80" s="245">
        <v>37.5</v>
      </c>
      <c r="I80" s="61"/>
      <c r="J80" s="200">
        <f t="shared" si="4"/>
        <v>2676.21</v>
      </c>
      <c r="K80" s="62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4"/>
      <c r="X80" s="70"/>
      <c r="Y80" s="70"/>
      <c r="Z80" s="70"/>
      <c r="AA80" s="65"/>
      <c r="AB80" s="65"/>
      <c r="AC80" s="91"/>
    </row>
    <row r="81" spans="1:29" ht="12" customHeight="1" x14ac:dyDescent="0.25">
      <c r="A81" s="91"/>
      <c r="B81" s="205" t="s">
        <v>42</v>
      </c>
      <c r="C81" s="58" t="s">
        <v>57</v>
      </c>
      <c r="D81" s="58" t="s">
        <v>58</v>
      </c>
      <c r="E81" s="59" t="s">
        <v>180</v>
      </c>
      <c r="F81" s="60">
        <v>43.64</v>
      </c>
      <c r="G81" s="60">
        <f>F81*20/100</f>
        <v>8.7279999999999998</v>
      </c>
      <c r="H81" s="60">
        <v>52.37</v>
      </c>
      <c r="I81" s="61"/>
      <c r="J81" s="200">
        <f t="shared" si="4"/>
        <v>2623.84</v>
      </c>
      <c r="K81" s="62"/>
      <c r="L81" s="63"/>
      <c r="M81" s="63"/>
      <c r="N81" s="63"/>
      <c r="O81" s="63"/>
      <c r="P81" s="63"/>
      <c r="Q81" s="63"/>
      <c r="R81" s="63"/>
      <c r="S81" s="63"/>
      <c r="T81" s="63"/>
      <c r="U81" s="60">
        <v>43.64</v>
      </c>
      <c r="V81" s="63"/>
      <c r="W81" s="64"/>
      <c r="X81" s="70"/>
      <c r="Y81" s="70"/>
      <c r="Z81" s="70"/>
      <c r="AA81" s="65"/>
      <c r="AB81" s="65"/>
      <c r="AC81" s="91"/>
    </row>
    <row r="82" spans="1:29" ht="12" customHeight="1" x14ac:dyDescent="0.5">
      <c r="A82" s="91"/>
      <c r="B82" s="205" t="s">
        <v>43</v>
      </c>
      <c r="C82" s="58" t="s">
        <v>60</v>
      </c>
      <c r="D82" s="58" t="s">
        <v>61</v>
      </c>
      <c r="E82" s="68" t="s">
        <v>180</v>
      </c>
      <c r="F82" s="60">
        <v>11.04</v>
      </c>
      <c r="G82" s="60">
        <v>2.21</v>
      </c>
      <c r="H82" s="60">
        <v>13.25</v>
      </c>
      <c r="I82" s="61"/>
      <c r="J82" s="200">
        <f t="shared" si="4"/>
        <v>2610.59</v>
      </c>
      <c r="K82" s="62"/>
      <c r="L82" s="63"/>
      <c r="M82" s="63"/>
      <c r="N82" s="63"/>
      <c r="O82" s="63"/>
      <c r="P82" s="60">
        <v>11.04</v>
      </c>
      <c r="Q82" s="63"/>
      <c r="R82" s="63"/>
      <c r="S82" s="63"/>
      <c r="T82" s="63"/>
      <c r="U82" s="63"/>
      <c r="V82" s="63"/>
      <c r="W82" s="64"/>
      <c r="X82" s="70"/>
      <c r="Y82" s="70"/>
      <c r="Z82" s="70"/>
      <c r="AA82" s="65"/>
      <c r="AB82" s="65"/>
      <c r="AC82" s="91"/>
    </row>
    <row r="83" spans="1:29" ht="12" customHeight="1" x14ac:dyDescent="0.5">
      <c r="A83" s="91"/>
      <c r="B83" s="205" t="s">
        <v>44</v>
      </c>
      <c r="C83" s="58" t="s">
        <v>141</v>
      </c>
      <c r="D83" s="58" t="s">
        <v>142</v>
      </c>
      <c r="E83" s="77" t="s">
        <v>297</v>
      </c>
      <c r="F83" s="60">
        <v>400</v>
      </c>
      <c r="G83" s="60">
        <v>0</v>
      </c>
      <c r="H83" s="60">
        <v>400</v>
      </c>
      <c r="I83" s="61"/>
      <c r="J83" s="200">
        <f t="shared" si="4"/>
        <v>2210.59</v>
      </c>
      <c r="K83" s="62"/>
      <c r="L83" s="63"/>
      <c r="M83" s="63"/>
      <c r="N83" s="63"/>
      <c r="O83" s="63"/>
      <c r="P83" s="63"/>
      <c r="Q83" s="63"/>
      <c r="R83" s="63"/>
      <c r="S83" s="63"/>
      <c r="T83" s="60">
        <v>400</v>
      </c>
      <c r="U83" s="63"/>
      <c r="V83" s="63"/>
      <c r="W83" s="64"/>
      <c r="X83" s="70"/>
      <c r="Y83" s="70"/>
      <c r="Z83" s="70"/>
      <c r="AA83" s="65"/>
      <c r="AB83" s="65"/>
      <c r="AC83" s="91"/>
    </row>
    <row r="84" spans="1:29" ht="12" customHeight="1" x14ac:dyDescent="0.5">
      <c r="A84" s="91"/>
      <c r="B84" s="205" t="s">
        <v>44</v>
      </c>
      <c r="C84" s="58" t="s">
        <v>143</v>
      </c>
      <c r="D84" s="58" t="s">
        <v>88</v>
      </c>
      <c r="E84" s="77" t="s">
        <v>297</v>
      </c>
      <c r="F84" s="60">
        <v>500</v>
      </c>
      <c r="G84" s="60">
        <v>0</v>
      </c>
      <c r="H84" s="60">
        <v>500</v>
      </c>
      <c r="I84" s="61"/>
      <c r="J84" s="200">
        <f t="shared" si="4"/>
        <v>1710.5900000000001</v>
      </c>
      <c r="K84" s="62"/>
      <c r="L84" s="63"/>
      <c r="M84" s="63"/>
      <c r="N84" s="63"/>
      <c r="O84" s="63"/>
      <c r="P84" s="63"/>
      <c r="Q84" s="63"/>
      <c r="R84" s="63"/>
      <c r="S84" s="63"/>
      <c r="T84" s="60">
        <v>500</v>
      </c>
      <c r="U84" s="63"/>
      <c r="V84" s="63"/>
      <c r="W84" s="64"/>
      <c r="X84" s="70"/>
      <c r="Y84" s="70"/>
      <c r="Z84" s="70"/>
      <c r="AA84" s="65"/>
      <c r="AB84" s="65"/>
      <c r="AC84" s="91"/>
    </row>
    <row r="85" spans="1:29" ht="12" customHeight="1" x14ac:dyDescent="0.5">
      <c r="A85" s="91"/>
      <c r="B85" s="205" t="s">
        <v>44</v>
      </c>
      <c r="C85" s="58" t="s">
        <v>144</v>
      </c>
      <c r="D85" s="58" t="s">
        <v>145</v>
      </c>
      <c r="E85" s="77" t="s">
        <v>297</v>
      </c>
      <c r="F85" s="60">
        <v>500</v>
      </c>
      <c r="G85" s="60">
        <v>0</v>
      </c>
      <c r="H85" s="60">
        <v>500</v>
      </c>
      <c r="I85" s="61"/>
      <c r="J85" s="200">
        <f t="shared" si="4"/>
        <v>1210.5900000000001</v>
      </c>
      <c r="K85" s="62"/>
      <c r="L85" s="274"/>
      <c r="M85" s="63"/>
      <c r="N85" s="63"/>
      <c r="O85" s="63"/>
      <c r="P85" s="63"/>
      <c r="Q85" s="63"/>
      <c r="R85" s="63"/>
      <c r="S85" s="63"/>
      <c r="T85" s="60">
        <v>500</v>
      </c>
      <c r="U85" s="63"/>
      <c r="V85" s="63"/>
      <c r="W85" s="64"/>
      <c r="X85" s="70"/>
      <c r="Y85" s="70"/>
      <c r="Z85" s="70"/>
      <c r="AA85" s="65"/>
      <c r="AB85" s="65"/>
      <c r="AC85" s="91"/>
    </row>
    <row r="86" spans="1:29" ht="12" customHeight="1" x14ac:dyDescent="0.5">
      <c r="A86" s="91"/>
      <c r="B86" s="205" t="s">
        <v>45</v>
      </c>
      <c r="C86" s="58" t="s">
        <v>64</v>
      </c>
      <c r="D86" s="58" t="s">
        <v>65</v>
      </c>
      <c r="E86" s="77" t="s">
        <v>297</v>
      </c>
      <c r="F86" s="80"/>
      <c r="G86" s="80"/>
      <c r="H86" s="80"/>
      <c r="I86" s="61">
        <v>5001.45</v>
      </c>
      <c r="J86" s="200">
        <f>J85+I86</f>
        <v>6212.04</v>
      </c>
      <c r="K86" s="62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4"/>
      <c r="X86" s="70"/>
      <c r="Y86" s="70"/>
      <c r="Z86" s="70"/>
      <c r="AA86" s="65"/>
      <c r="AB86" s="65"/>
      <c r="AC86" s="91"/>
    </row>
    <row r="87" spans="1:29" ht="12" customHeight="1" x14ac:dyDescent="0.5">
      <c r="A87" s="91"/>
      <c r="B87" s="205" t="s">
        <v>45</v>
      </c>
      <c r="C87" s="69" t="s">
        <v>62</v>
      </c>
      <c r="D87" s="58" t="s">
        <v>63</v>
      </c>
      <c r="E87" s="68" t="s">
        <v>181</v>
      </c>
      <c r="F87" s="60">
        <v>1120</v>
      </c>
      <c r="G87" s="60">
        <v>0</v>
      </c>
      <c r="H87" s="60">
        <v>1120</v>
      </c>
      <c r="I87" s="61"/>
      <c r="J87" s="200">
        <f t="shared" si="4"/>
        <v>5092.04</v>
      </c>
      <c r="K87" s="62"/>
      <c r="L87" s="63"/>
      <c r="M87" s="63"/>
      <c r="N87" s="60">
        <v>1120</v>
      </c>
      <c r="O87" s="63"/>
      <c r="P87" s="63"/>
      <c r="Q87" s="63"/>
      <c r="R87" s="63"/>
      <c r="S87" s="63"/>
      <c r="T87" s="63"/>
      <c r="U87" s="63"/>
      <c r="V87" s="63"/>
      <c r="W87" s="64"/>
      <c r="X87" s="70"/>
      <c r="Y87" s="70"/>
      <c r="Z87" s="70"/>
      <c r="AA87" s="65"/>
      <c r="AB87" s="65"/>
      <c r="AC87" s="91"/>
    </row>
    <row r="88" spans="1:29" ht="12" customHeight="1" x14ac:dyDescent="0.5">
      <c r="A88" s="91"/>
      <c r="B88" s="205" t="s">
        <v>46</v>
      </c>
      <c r="C88" s="58" t="s">
        <v>146</v>
      </c>
      <c r="D88" s="58" t="s">
        <v>147</v>
      </c>
      <c r="E88" s="77" t="s">
        <v>297</v>
      </c>
      <c r="F88" s="60">
        <v>50</v>
      </c>
      <c r="G88" s="60">
        <v>0</v>
      </c>
      <c r="H88" s="60">
        <v>50</v>
      </c>
      <c r="I88" s="61"/>
      <c r="J88" s="200">
        <f t="shared" si="4"/>
        <v>5042.04</v>
      </c>
      <c r="K88" s="62"/>
      <c r="L88" s="63"/>
      <c r="M88" s="63"/>
      <c r="N88" s="63"/>
      <c r="O88" s="63"/>
      <c r="P88" s="63"/>
      <c r="Q88" s="63"/>
      <c r="R88" s="63"/>
      <c r="S88" s="63"/>
      <c r="T88" s="60">
        <v>50</v>
      </c>
      <c r="U88" s="63"/>
      <c r="V88" s="63"/>
      <c r="W88" s="64"/>
      <c r="X88" s="70"/>
      <c r="Y88" s="70"/>
      <c r="Z88" s="70"/>
      <c r="AA88" s="65"/>
      <c r="AB88" s="65"/>
      <c r="AC88" s="91"/>
    </row>
    <row r="89" spans="1:29" ht="12" customHeight="1" x14ac:dyDescent="0.5">
      <c r="A89" s="91"/>
      <c r="B89" s="205" t="s">
        <v>47</v>
      </c>
      <c r="C89" s="58" t="s">
        <v>90</v>
      </c>
      <c r="D89" s="58" t="s">
        <v>91</v>
      </c>
      <c r="E89" s="77" t="s">
        <v>297</v>
      </c>
      <c r="F89" s="60">
        <v>14.5</v>
      </c>
      <c r="G89" s="60">
        <v>2.9</v>
      </c>
      <c r="H89" s="60">
        <v>17.399999999999999</v>
      </c>
      <c r="I89" s="61"/>
      <c r="J89" s="200">
        <f t="shared" si="4"/>
        <v>5024.6400000000003</v>
      </c>
      <c r="K89" s="62"/>
      <c r="L89" s="63"/>
      <c r="M89" s="63"/>
      <c r="N89" s="63"/>
      <c r="O89" s="63"/>
      <c r="P89" s="60">
        <v>14.5</v>
      </c>
      <c r="Q89" s="63"/>
      <c r="R89" s="63"/>
      <c r="S89" s="63"/>
      <c r="T89" s="63"/>
      <c r="U89" s="63"/>
      <c r="V89" s="63"/>
      <c r="W89" s="64"/>
      <c r="X89" s="70"/>
      <c r="Y89" s="70"/>
      <c r="Z89" s="70"/>
      <c r="AA89" s="65"/>
      <c r="AB89" s="65"/>
      <c r="AC89" s="91"/>
    </row>
    <row r="90" spans="1:29" ht="12" customHeight="1" x14ac:dyDescent="0.5">
      <c r="A90" s="91"/>
      <c r="B90" s="205" t="s">
        <v>48</v>
      </c>
      <c r="C90" s="58" t="s">
        <v>148</v>
      </c>
      <c r="D90" s="58" t="s">
        <v>149</v>
      </c>
      <c r="E90" s="77" t="s">
        <v>297</v>
      </c>
      <c r="F90" s="60">
        <v>100</v>
      </c>
      <c r="G90" s="60">
        <v>0</v>
      </c>
      <c r="H90" s="60">
        <v>100</v>
      </c>
      <c r="I90" s="61"/>
      <c r="J90" s="200">
        <f t="shared" si="4"/>
        <v>4924.6400000000003</v>
      </c>
      <c r="K90" s="62"/>
      <c r="L90" s="63"/>
      <c r="M90" s="63"/>
      <c r="N90" s="63"/>
      <c r="O90" s="63"/>
      <c r="P90" s="63"/>
      <c r="Q90" s="63"/>
      <c r="R90" s="60">
        <v>100</v>
      </c>
      <c r="S90" s="60"/>
      <c r="T90" s="63"/>
      <c r="U90" s="63"/>
      <c r="V90" s="63"/>
      <c r="W90" s="64"/>
      <c r="X90" s="70"/>
      <c r="Y90" s="70"/>
      <c r="Z90" s="70"/>
      <c r="AA90" s="65"/>
      <c r="AB90" s="65"/>
      <c r="AC90" s="91"/>
    </row>
    <row r="91" spans="1:29" ht="12" customHeight="1" x14ac:dyDescent="0.5">
      <c r="A91" s="91"/>
      <c r="B91" s="205" t="s">
        <v>49</v>
      </c>
      <c r="C91" s="58" t="s">
        <v>150</v>
      </c>
      <c r="D91" s="58" t="s">
        <v>99</v>
      </c>
      <c r="E91" s="68" t="s">
        <v>181</v>
      </c>
      <c r="F91" s="60">
        <v>322.5</v>
      </c>
      <c r="G91" s="60">
        <v>64.5</v>
      </c>
      <c r="H91" s="60">
        <v>387</v>
      </c>
      <c r="I91" s="61"/>
      <c r="J91" s="200">
        <f t="shared" si="4"/>
        <v>4537.6400000000003</v>
      </c>
      <c r="K91" s="62"/>
      <c r="L91" s="63"/>
      <c r="M91" s="63"/>
      <c r="N91" s="63"/>
      <c r="O91" s="63"/>
      <c r="P91" s="63"/>
      <c r="Q91" s="63"/>
      <c r="R91" s="63"/>
      <c r="S91" s="63"/>
      <c r="T91" s="63"/>
      <c r="U91" s="60">
        <v>322.5</v>
      </c>
      <c r="V91" s="63"/>
      <c r="W91" s="64"/>
      <c r="X91" s="70"/>
      <c r="Y91" s="70"/>
      <c r="Z91" s="70"/>
      <c r="AA91" s="65"/>
      <c r="AB91" s="65"/>
      <c r="AC91" s="91"/>
    </row>
    <row r="92" spans="1:29" ht="12" customHeight="1" x14ac:dyDescent="0.5">
      <c r="A92" s="91"/>
      <c r="B92" s="205" t="s">
        <v>49</v>
      </c>
      <c r="C92" s="58" t="s">
        <v>151</v>
      </c>
      <c r="D92" s="58" t="s">
        <v>99</v>
      </c>
      <c r="E92" s="68" t="s">
        <v>181</v>
      </c>
      <c r="F92" s="60">
        <v>70.78</v>
      </c>
      <c r="G92" s="60">
        <v>3.54</v>
      </c>
      <c r="H92" s="60">
        <v>74.319999999999993</v>
      </c>
      <c r="I92" s="61"/>
      <c r="J92" s="200">
        <f t="shared" si="4"/>
        <v>4463.3200000000006</v>
      </c>
      <c r="K92" s="62"/>
      <c r="L92" s="63"/>
      <c r="M92" s="63"/>
      <c r="N92" s="63"/>
      <c r="O92" s="63"/>
      <c r="P92" s="63"/>
      <c r="Q92" s="63"/>
      <c r="R92" s="63"/>
      <c r="S92" s="63"/>
      <c r="T92" s="63"/>
      <c r="U92" s="60">
        <v>70.78</v>
      </c>
      <c r="V92" s="63"/>
      <c r="W92" s="64"/>
      <c r="X92" s="70"/>
      <c r="Y92" s="70"/>
      <c r="Z92" s="70"/>
      <c r="AA92" s="65"/>
      <c r="AB92" s="65"/>
      <c r="AC92" s="91"/>
    </row>
    <row r="93" spans="1:29" ht="12" customHeight="1" x14ac:dyDescent="0.5">
      <c r="A93" s="91"/>
      <c r="B93" s="205" t="s">
        <v>49</v>
      </c>
      <c r="C93" s="58" t="s">
        <v>152</v>
      </c>
      <c r="D93" s="58" t="s">
        <v>77</v>
      </c>
      <c r="E93" s="68" t="s">
        <v>181</v>
      </c>
      <c r="F93" s="60">
        <v>14.7</v>
      </c>
      <c r="G93" s="60">
        <v>2.94</v>
      </c>
      <c r="H93" s="60">
        <v>17.64</v>
      </c>
      <c r="I93" s="61"/>
      <c r="J93" s="200">
        <f t="shared" si="4"/>
        <v>4445.68</v>
      </c>
      <c r="K93" s="62"/>
      <c r="L93" s="63"/>
      <c r="M93" s="63"/>
      <c r="N93" s="63"/>
      <c r="O93" s="63"/>
      <c r="P93" s="63"/>
      <c r="Q93" s="63"/>
      <c r="R93" s="63"/>
      <c r="S93" s="63"/>
      <c r="T93" s="63"/>
      <c r="U93" s="60">
        <v>14.7</v>
      </c>
      <c r="V93" s="63"/>
      <c r="W93" s="64"/>
      <c r="X93" s="70"/>
      <c r="Y93" s="70"/>
      <c r="Z93" s="70"/>
      <c r="AA93" s="65"/>
      <c r="AB93" s="65"/>
      <c r="AC93" s="91"/>
    </row>
    <row r="94" spans="1:29" ht="12" customHeight="1" x14ac:dyDescent="0.5">
      <c r="A94" s="91"/>
      <c r="B94" s="205" t="s">
        <v>49</v>
      </c>
      <c r="C94" s="58" t="s">
        <v>153</v>
      </c>
      <c r="D94" s="58" t="s">
        <v>111</v>
      </c>
      <c r="E94" s="68" t="s">
        <v>181</v>
      </c>
      <c r="F94" s="60">
        <v>690</v>
      </c>
      <c r="G94" s="60">
        <v>138</v>
      </c>
      <c r="H94" s="60">
        <v>828</v>
      </c>
      <c r="I94" s="61"/>
      <c r="J94" s="200">
        <f t="shared" si="4"/>
        <v>3617.6800000000003</v>
      </c>
      <c r="K94" s="62"/>
      <c r="L94" s="63"/>
      <c r="M94" s="63"/>
      <c r="N94" s="60">
        <v>690</v>
      </c>
      <c r="O94" s="63"/>
      <c r="P94" s="63"/>
      <c r="Q94" s="63"/>
      <c r="R94" s="63"/>
      <c r="S94" s="63"/>
      <c r="T94" s="63"/>
      <c r="U94" s="63"/>
      <c r="V94" s="63"/>
      <c r="W94" s="64"/>
      <c r="X94" s="70"/>
      <c r="Y94" s="70"/>
      <c r="Z94" s="70"/>
      <c r="AA94" s="65"/>
      <c r="AB94" s="65"/>
      <c r="AC94" s="91"/>
    </row>
    <row r="95" spans="1:29" ht="12" customHeight="1" x14ac:dyDescent="0.5">
      <c r="A95" s="91"/>
      <c r="B95" s="205" t="s">
        <v>49</v>
      </c>
      <c r="C95" s="58" t="s">
        <v>154</v>
      </c>
      <c r="D95" s="58" t="s">
        <v>69</v>
      </c>
      <c r="E95" s="68" t="s">
        <v>181</v>
      </c>
      <c r="F95" s="60">
        <v>100</v>
      </c>
      <c r="G95" s="60">
        <v>0</v>
      </c>
      <c r="H95" s="60">
        <v>100</v>
      </c>
      <c r="I95" s="61"/>
      <c r="J95" s="200">
        <f t="shared" si="4"/>
        <v>3517.6800000000003</v>
      </c>
      <c r="K95" s="62"/>
      <c r="L95" s="63"/>
      <c r="M95" s="63"/>
      <c r="N95" s="63"/>
      <c r="O95" s="63"/>
      <c r="P95" s="63"/>
      <c r="Q95" s="63"/>
      <c r="R95" s="63"/>
      <c r="S95" s="63"/>
      <c r="T95" s="63"/>
      <c r="U95" s="60">
        <v>100</v>
      </c>
      <c r="V95" s="63"/>
      <c r="W95" s="64"/>
      <c r="X95" s="70"/>
      <c r="Y95" s="70"/>
      <c r="Z95" s="70"/>
      <c r="AA95" s="65"/>
      <c r="AB95" s="65"/>
      <c r="AC95" s="91"/>
    </row>
    <row r="96" spans="1:29" ht="12" customHeight="1" x14ac:dyDescent="0.5">
      <c r="A96" s="91"/>
      <c r="B96" s="205" t="s">
        <v>49</v>
      </c>
      <c r="C96" s="58" t="s">
        <v>155</v>
      </c>
      <c r="D96" s="58" t="s">
        <v>157</v>
      </c>
      <c r="E96" s="77" t="s">
        <v>297</v>
      </c>
      <c r="F96" s="60"/>
      <c r="G96" s="60"/>
      <c r="H96" s="60"/>
      <c r="I96" s="61">
        <v>50</v>
      </c>
      <c r="J96" s="200">
        <f>J95+I96</f>
        <v>3567.6800000000003</v>
      </c>
      <c r="K96" s="62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1">
        <v>50</v>
      </c>
      <c r="X96" s="70"/>
      <c r="Y96" s="70"/>
      <c r="Z96" s="70"/>
      <c r="AA96" s="65"/>
      <c r="AB96" s="65"/>
      <c r="AC96" s="91"/>
    </row>
    <row r="97" spans="1:29" ht="12" customHeight="1" x14ac:dyDescent="0.5">
      <c r="A97" s="91"/>
      <c r="B97" s="205" t="s">
        <v>49</v>
      </c>
      <c r="C97" s="58" t="s">
        <v>156</v>
      </c>
      <c r="D97" s="58" t="s">
        <v>157</v>
      </c>
      <c r="E97" s="77" t="s">
        <v>297</v>
      </c>
      <c r="F97" s="60">
        <v>25</v>
      </c>
      <c r="G97" s="60">
        <v>0</v>
      </c>
      <c r="H97" s="60">
        <v>25</v>
      </c>
      <c r="I97" s="61"/>
      <c r="J97" s="200">
        <f t="shared" si="4"/>
        <v>3542.6800000000003</v>
      </c>
      <c r="K97" s="62"/>
      <c r="L97" s="63"/>
      <c r="M97" s="63"/>
      <c r="N97" s="63"/>
      <c r="O97" s="63"/>
      <c r="P97" s="63"/>
      <c r="Q97" s="63"/>
      <c r="R97" s="63"/>
      <c r="S97" s="63"/>
      <c r="T97" s="60">
        <v>25</v>
      </c>
      <c r="U97" s="63"/>
      <c r="V97" s="63"/>
      <c r="W97" s="64"/>
      <c r="X97" s="70"/>
      <c r="Y97" s="70"/>
      <c r="Z97" s="70"/>
      <c r="AA97" s="65"/>
      <c r="AB97" s="65"/>
      <c r="AC97" s="91"/>
    </row>
    <row r="98" spans="1:29" ht="12" customHeight="1" x14ac:dyDescent="0.5">
      <c r="A98" s="91"/>
      <c r="B98" s="205" t="s">
        <v>50</v>
      </c>
      <c r="C98" s="69" t="s">
        <v>158</v>
      </c>
      <c r="D98" s="69" t="s">
        <v>103</v>
      </c>
      <c r="E98" s="77" t="s">
        <v>297</v>
      </c>
      <c r="F98" s="60">
        <v>1799.48</v>
      </c>
      <c r="G98" s="60">
        <v>0</v>
      </c>
      <c r="H98" s="60">
        <v>1799.48</v>
      </c>
      <c r="I98" s="67"/>
      <c r="J98" s="200">
        <f t="shared" si="4"/>
        <v>1743.2000000000003</v>
      </c>
      <c r="K98" s="60">
        <v>1799.48</v>
      </c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4"/>
      <c r="X98" s="70"/>
      <c r="Y98" s="70"/>
      <c r="Z98" s="70"/>
      <c r="AA98" s="65"/>
      <c r="AB98" s="65"/>
      <c r="AC98" s="91"/>
    </row>
    <row r="99" spans="1:29" ht="12" customHeight="1" x14ac:dyDescent="0.5">
      <c r="A99" s="91"/>
      <c r="B99" s="205" t="s">
        <v>50</v>
      </c>
      <c r="C99" s="69" t="s">
        <v>159</v>
      </c>
      <c r="D99" s="69" t="s">
        <v>103</v>
      </c>
      <c r="E99" s="77" t="s">
        <v>297</v>
      </c>
      <c r="F99" s="60">
        <v>256.02999999999997</v>
      </c>
      <c r="G99" s="60">
        <v>0</v>
      </c>
      <c r="H99" s="60">
        <v>256.02999999999997</v>
      </c>
      <c r="I99" s="67"/>
      <c r="J99" s="200">
        <f t="shared" si="4"/>
        <v>1487.1700000000003</v>
      </c>
      <c r="K99" s="60">
        <v>256.02999999999997</v>
      </c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4"/>
      <c r="X99" s="70"/>
      <c r="Y99" s="70"/>
      <c r="Z99" s="70"/>
      <c r="AA99" s="65"/>
      <c r="AB99" s="65"/>
      <c r="AC99" s="91"/>
    </row>
    <row r="100" spans="1:29" ht="12" customHeight="1" x14ac:dyDescent="0.25">
      <c r="A100" s="91"/>
      <c r="B100" s="206" t="s">
        <v>51</v>
      </c>
      <c r="C100" s="58" t="s">
        <v>57</v>
      </c>
      <c r="D100" s="58" t="s">
        <v>58</v>
      </c>
      <c r="E100" s="59" t="s">
        <v>180</v>
      </c>
      <c r="F100" s="60">
        <v>43.64</v>
      </c>
      <c r="G100" s="60">
        <f>F100*20/100</f>
        <v>8.7279999999999998</v>
      </c>
      <c r="H100" s="60">
        <v>52.37</v>
      </c>
      <c r="I100" s="67"/>
      <c r="J100" s="200">
        <f t="shared" si="4"/>
        <v>1434.8000000000004</v>
      </c>
      <c r="K100" s="62"/>
      <c r="L100" s="63"/>
      <c r="M100" s="63"/>
      <c r="N100" s="63"/>
      <c r="O100" s="63"/>
      <c r="P100" s="63"/>
      <c r="Q100" s="63"/>
      <c r="R100" s="63"/>
      <c r="S100" s="63"/>
      <c r="T100" s="63"/>
      <c r="U100" s="60">
        <v>43.64</v>
      </c>
      <c r="V100" s="63"/>
      <c r="W100" s="64"/>
      <c r="X100" s="70"/>
      <c r="Y100" s="70"/>
      <c r="Z100" s="70"/>
      <c r="AA100" s="65"/>
      <c r="AB100" s="65"/>
      <c r="AC100" s="91"/>
    </row>
    <row r="101" spans="1:29" ht="12" customHeight="1" x14ac:dyDescent="0.5">
      <c r="A101" s="91"/>
      <c r="B101" s="206" t="s">
        <v>51</v>
      </c>
      <c r="C101" s="58" t="s">
        <v>160</v>
      </c>
      <c r="D101" s="58" t="s">
        <v>161</v>
      </c>
      <c r="E101" s="77" t="s">
        <v>297</v>
      </c>
      <c r="F101" s="60">
        <v>25</v>
      </c>
      <c r="G101" s="60">
        <v>0</v>
      </c>
      <c r="H101" s="60">
        <v>25</v>
      </c>
      <c r="I101" s="67"/>
      <c r="J101" s="200">
        <f t="shared" si="4"/>
        <v>1409.8000000000004</v>
      </c>
      <c r="K101" s="62"/>
      <c r="L101" s="63"/>
      <c r="M101" s="63"/>
      <c r="N101" s="63"/>
      <c r="O101" s="63"/>
      <c r="P101" s="63"/>
      <c r="Q101" s="63"/>
      <c r="R101" s="63"/>
      <c r="S101" s="63"/>
      <c r="T101" s="60">
        <v>25</v>
      </c>
      <c r="U101" s="63"/>
      <c r="V101" s="63"/>
      <c r="W101" s="64"/>
      <c r="X101" s="70"/>
      <c r="Y101" s="70"/>
      <c r="Z101" s="70"/>
      <c r="AA101" s="65"/>
      <c r="AB101" s="65"/>
      <c r="AC101" s="91"/>
    </row>
    <row r="102" spans="1:29" ht="12" customHeight="1" x14ac:dyDescent="0.5">
      <c r="A102" s="91"/>
      <c r="B102" s="206" t="s">
        <v>51</v>
      </c>
      <c r="C102" s="58" t="s">
        <v>107</v>
      </c>
      <c r="D102" s="58" t="s">
        <v>7</v>
      </c>
      <c r="E102" s="77" t="s">
        <v>297</v>
      </c>
      <c r="F102" s="86">
        <v>674.24</v>
      </c>
      <c r="G102" s="60">
        <v>0</v>
      </c>
      <c r="H102" s="60">
        <v>674.24</v>
      </c>
      <c r="I102" s="67"/>
      <c r="J102" s="200">
        <f t="shared" si="4"/>
        <v>735.5600000000004</v>
      </c>
      <c r="K102" s="62"/>
      <c r="L102" s="63"/>
      <c r="M102" s="63"/>
      <c r="N102" s="63"/>
      <c r="O102" s="60">
        <v>674.24</v>
      </c>
      <c r="P102" s="63"/>
      <c r="Q102" s="63"/>
      <c r="R102" s="63"/>
      <c r="S102" s="63"/>
      <c r="T102" s="63"/>
      <c r="U102" s="63"/>
      <c r="V102" s="63"/>
      <c r="W102" s="64"/>
      <c r="X102" s="70"/>
      <c r="Y102" s="70"/>
      <c r="Z102" s="70"/>
      <c r="AA102" s="65"/>
      <c r="AB102" s="65"/>
      <c r="AC102" s="91"/>
    </row>
    <row r="103" spans="1:29" ht="12" customHeight="1" x14ac:dyDescent="0.5">
      <c r="A103" s="91"/>
      <c r="B103" s="206" t="s">
        <v>52</v>
      </c>
      <c r="C103" s="58" t="s">
        <v>64</v>
      </c>
      <c r="D103" s="58" t="s">
        <v>65</v>
      </c>
      <c r="E103" s="77" t="s">
        <v>297</v>
      </c>
      <c r="F103" s="60"/>
      <c r="G103" s="60"/>
      <c r="H103" s="60"/>
      <c r="I103" s="67">
        <v>5000</v>
      </c>
      <c r="J103" s="200">
        <f>J102+I103</f>
        <v>5735.56</v>
      </c>
      <c r="K103" s="62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4"/>
      <c r="X103" s="70"/>
      <c r="Y103" s="70"/>
      <c r="Z103" s="70"/>
      <c r="AA103" s="65"/>
      <c r="AB103" s="65"/>
      <c r="AC103" s="91"/>
    </row>
    <row r="104" spans="1:29" ht="12" customHeight="1" x14ac:dyDescent="0.5">
      <c r="A104" s="91"/>
      <c r="B104" s="206" t="s">
        <v>52</v>
      </c>
      <c r="C104" s="58" t="s">
        <v>162</v>
      </c>
      <c r="D104" s="58" t="s">
        <v>99</v>
      </c>
      <c r="E104" s="68" t="s">
        <v>181</v>
      </c>
      <c r="F104" s="60">
        <v>518.21</v>
      </c>
      <c r="G104" s="60">
        <v>103.64</v>
      </c>
      <c r="H104" s="60">
        <v>621.85</v>
      </c>
      <c r="I104" s="67"/>
      <c r="J104" s="200">
        <f t="shared" si="4"/>
        <v>5113.71</v>
      </c>
      <c r="K104" s="62"/>
      <c r="L104" s="63"/>
      <c r="M104" s="63"/>
      <c r="N104" s="63"/>
      <c r="O104" s="63"/>
      <c r="P104" s="63"/>
      <c r="Q104" s="63"/>
      <c r="R104" s="63"/>
      <c r="S104" s="63"/>
      <c r="T104" s="63"/>
      <c r="U104" s="60">
        <v>518.21</v>
      </c>
      <c r="V104" s="63"/>
      <c r="W104" s="64"/>
      <c r="X104" s="70"/>
      <c r="Y104" s="70"/>
      <c r="Z104" s="70"/>
      <c r="AA104" s="65"/>
      <c r="AB104" s="65"/>
      <c r="AC104" s="91"/>
    </row>
    <row r="105" spans="1:29" ht="12" customHeight="1" x14ac:dyDescent="0.5">
      <c r="A105" s="91"/>
      <c r="B105" s="206" t="s">
        <v>53</v>
      </c>
      <c r="C105" s="58" t="s">
        <v>160</v>
      </c>
      <c r="D105" s="58" t="s">
        <v>163</v>
      </c>
      <c r="E105" s="77" t="s">
        <v>297</v>
      </c>
      <c r="F105" s="60">
        <v>25</v>
      </c>
      <c r="G105" s="60">
        <v>0</v>
      </c>
      <c r="H105" s="60">
        <v>25</v>
      </c>
      <c r="I105" s="67"/>
      <c r="J105" s="200">
        <f t="shared" si="4"/>
        <v>5088.71</v>
      </c>
      <c r="K105" s="62"/>
      <c r="L105" s="63"/>
      <c r="M105" s="63"/>
      <c r="N105" s="63"/>
      <c r="O105" s="63"/>
      <c r="P105" s="63"/>
      <c r="Q105" s="63"/>
      <c r="R105" s="63"/>
      <c r="S105" s="63"/>
      <c r="T105" s="60">
        <v>25</v>
      </c>
      <c r="U105" s="63"/>
      <c r="V105" s="63"/>
      <c r="W105" s="64"/>
      <c r="X105" s="70"/>
      <c r="Y105" s="70"/>
      <c r="Z105" s="70"/>
      <c r="AA105" s="65"/>
      <c r="AB105" s="65"/>
      <c r="AC105" s="91"/>
    </row>
    <row r="106" spans="1:29" ht="12" customHeight="1" x14ac:dyDescent="0.5">
      <c r="A106" s="91"/>
      <c r="B106" s="206" t="s">
        <v>53</v>
      </c>
      <c r="C106" s="58" t="s">
        <v>164</v>
      </c>
      <c r="D106" s="58" t="s">
        <v>165</v>
      </c>
      <c r="E106" s="68" t="s">
        <v>181</v>
      </c>
      <c r="F106" s="60">
        <v>110</v>
      </c>
      <c r="G106" s="60">
        <v>22</v>
      </c>
      <c r="H106" s="60">
        <v>132</v>
      </c>
      <c r="I106" s="67"/>
      <c r="J106" s="200">
        <f t="shared" si="4"/>
        <v>4956.71</v>
      </c>
      <c r="K106" s="62"/>
      <c r="L106" s="63"/>
      <c r="M106" s="63"/>
      <c r="N106" s="63"/>
      <c r="O106" s="63"/>
      <c r="P106" s="63"/>
      <c r="Q106" s="63"/>
      <c r="R106" s="63"/>
      <c r="S106" s="63"/>
      <c r="T106" s="63"/>
      <c r="U106" s="60">
        <v>110</v>
      </c>
      <c r="V106" s="63"/>
      <c r="W106" s="64"/>
      <c r="X106" s="70"/>
      <c r="Y106" s="70"/>
      <c r="Z106" s="70"/>
      <c r="AA106" s="65"/>
      <c r="AB106" s="65"/>
      <c r="AC106" s="91"/>
    </row>
    <row r="107" spans="1:29" ht="12" customHeight="1" x14ac:dyDescent="0.5">
      <c r="A107" s="91"/>
      <c r="B107" s="206" t="s">
        <v>53</v>
      </c>
      <c r="C107" s="58" t="s">
        <v>166</v>
      </c>
      <c r="D107" s="58" t="s">
        <v>99</v>
      </c>
      <c r="E107" s="68" t="s">
        <v>181</v>
      </c>
      <c r="F107" s="60">
        <v>156.83000000000001</v>
      </c>
      <c r="G107" s="60">
        <v>31.37</v>
      </c>
      <c r="H107" s="60">
        <v>188.2</v>
      </c>
      <c r="I107" s="67"/>
      <c r="J107" s="200">
        <f t="shared" si="4"/>
        <v>4768.51</v>
      </c>
      <c r="K107" s="62"/>
      <c r="L107" s="63"/>
      <c r="M107" s="63"/>
      <c r="N107" s="63"/>
      <c r="O107" s="63"/>
      <c r="P107" s="63"/>
      <c r="Q107" s="63"/>
      <c r="R107" s="63"/>
      <c r="S107" s="63"/>
      <c r="T107" s="63"/>
      <c r="U107" s="60">
        <v>156.83000000000001</v>
      </c>
      <c r="V107" s="63"/>
      <c r="W107" s="64"/>
      <c r="X107" s="70"/>
      <c r="Y107" s="70"/>
      <c r="Z107" s="70"/>
      <c r="AA107" s="65"/>
      <c r="AB107" s="65"/>
      <c r="AC107" s="91"/>
    </row>
    <row r="108" spans="1:29" ht="12" customHeight="1" x14ac:dyDescent="0.5">
      <c r="A108" s="91"/>
      <c r="B108" s="206" t="s">
        <v>53</v>
      </c>
      <c r="C108" s="58" t="s">
        <v>167</v>
      </c>
      <c r="D108" s="58" t="s">
        <v>99</v>
      </c>
      <c r="E108" s="68" t="s">
        <v>181</v>
      </c>
      <c r="F108" s="60">
        <v>320.97000000000003</v>
      </c>
      <c r="G108" s="60">
        <v>64.19</v>
      </c>
      <c r="H108" s="60">
        <v>385.16</v>
      </c>
      <c r="I108" s="67"/>
      <c r="J108" s="200">
        <f t="shared" si="4"/>
        <v>4383.3500000000004</v>
      </c>
      <c r="K108" s="62"/>
      <c r="L108" s="63"/>
      <c r="M108" s="63"/>
      <c r="N108" s="63"/>
      <c r="O108" s="63"/>
      <c r="P108" s="63"/>
      <c r="Q108" s="63"/>
      <c r="R108" s="63"/>
      <c r="S108" s="63"/>
      <c r="T108" s="63"/>
      <c r="U108" s="60">
        <v>320.97000000000003</v>
      </c>
      <c r="V108" s="63"/>
      <c r="W108" s="64"/>
      <c r="X108" s="70"/>
      <c r="Y108" s="70"/>
      <c r="Z108" s="70"/>
      <c r="AA108" s="65"/>
      <c r="AB108" s="65"/>
      <c r="AC108" s="91"/>
    </row>
    <row r="109" spans="1:29" ht="12" customHeight="1" x14ac:dyDescent="0.5">
      <c r="A109" s="91"/>
      <c r="B109" s="206" t="s">
        <v>53</v>
      </c>
      <c r="C109" s="58" t="s">
        <v>168</v>
      </c>
      <c r="D109" s="58" t="s">
        <v>69</v>
      </c>
      <c r="E109" s="68" t="s">
        <v>181</v>
      </c>
      <c r="F109" s="60">
        <v>100</v>
      </c>
      <c r="G109" s="60">
        <v>0</v>
      </c>
      <c r="H109" s="60">
        <v>100</v>
      </c>
      <c r="I109" s="67"/>
      <c r="J109" s="200">
        <f t="shared" si="4"/>
        <v>4283.3500000000004</v>
      </c>
      <c r="K109" s="62"/>
      <c r="L109" s="63"/>
      <c r="M109" s="63"/>
      <c r="N109" s="63"/>
      <c r="O109" s="63"/>
      <c r="P109" s="63"/>
      <c r="Q109" s="63"/>
      <c r="R109" s="63"/>
      <c r="S109" s="63"/>
      <c r="T109" s="63"/>
      <c r="U109" s="60">
        <v>100</v>
      </c>
      <c r="V109" s="63"/>
      <c r="W109" s="64"/>
      <c r="X109" s="70"/>
      <c r="Y109" s="70"/>
      <c r="Z109" s="70"/>
      <c r="AA109" s="65"/>
      <c r="AB109" s="65"/>
      <c r="AC109" s="91"/>
    </row>
    <row r="110" spans="1:29" ht="12" customHeight="1" x14ac:dyDescent="0.5">
      <c r="A110" s="91"/>
      <c r="B110" s="206" t="s">
        <v>53</v>
      </c>
      <c r="C110" s="58" t="s">
        <v>169</v>
      </c>
      <c r="D110" s="58" t="s">
        <v>170</v>
      </c>
      <c r="E110" s="68" t="s">
        <v>181</v>
      </c>
      <c r="F110" s="60">
        <v>175.5</v>
      </c>
      <c r="G110" s="60">
        <v>35.1</v>
      </c>
      <c r="H110" s="60">
        <v>210.62</v>
      </c>
      <c r="I110" s="67"/>
      <c r="J110" s="200">
        <f t="shared" si="4"/>
        <v>4072.7300000000005</v>
      </c>
      <c r="K110" s="62"/>
      <c r="L110" s="63"/>
      <c r="M110" s="63"/>
      <c r="N110" s="60">
        <v>175.5</v>
      </c>
      <c r="O110" s="63"/>
      <c r="P110" s="63"/>
      <c r="Q110" s="63"/>
      <c r="R110" s="63"/>
      <c r="S110" s="63"/>
      <c r="T110" s="63"/>
      <c r="U110" s="63"/>
      <c r="V110" s="63"/>
      <c r="W110" s="64"/>
      <c r="X110" s="70"/>
      <c r="Y110" s="70"/>
      <c r="Z110" s="70"/>
      <c r="AA110" s="65"/>
      <c r="AB110" s="65"/>
      <c r="AC110" s="91"/>
    </row>
    <row r="111" spans="1:29" ht="12" customHeight="1" x14ac:dyDescent="0.5">
      <c r="A111" s="91"/>
      <c r="B111" s="206" t="s">
        <v>53</v>
      </c>
      <c r="C111" s="58" t="s">
        <v>171</v>
      </c>
      <c r="D111" s="58" t="s">
        <v>77</v>
      </c>
      <c r="E111" s="68" t="s">
        <v>181</v>
      </c>
      <c r="F111" s="60">
        <v>65</v>
      </c>
      <c r="G111" s="60">
        <v>13</v>
      </c>
      <c r="H111" s="60">
        <v>78</v>
      </c>
      <c r="I111" s="61"/>
      <c r="J111" s="200">
        <f t="shared" si="4"/>
        <v>3994.7300000000005</v>
      </c>
      <c r="K111" s="62"/>
      <c r="L111" s="63"/>
      <c r="M111" s="63"/>
      <c r="N111" s="63"/>
      <c r="O111" s="63"/>
      <c r="P111" s="63"/>
      <c r="Q111" s="63"/>
      <c r="R111" s="63"/>
      <c r="S111" s="63"/>
      <c r="T111" s="63"/>
      <c r="U111" s="60">
        <v>65</v>
      </c>
      <c r="V111" s="63"/>
      <c r="W111" s="64"/>
      <c r="X111" s="70"/>
      <c r="Y111" s="70"/>
      <c r="Z111" s="70"/>
      <c r="AA111" s="65"/>
      <c r="AB111" s="65"/>
      <c r="AC111" s="91"/>
    </row>
    <row r="112" spans="1:29" ht="12" customHeight="1" x14ac:dyDescent="0.25">
      <c r="A112" s="91"/>
      <c r="B112" s="206" t="s">
        <v>53</v>
      </c>
      <c r="C112" s="58" t="s">
        <v>172</v>
      </c>
      <c r="D112" s="58" t="s">
        <v>6</v>
      </c>
      <c r="E112" s="84" t="s">
        <v>181</v>
      </c>
      <c r="F112" s="60">
        <v>1985</v>
      </c>
      <c r="G112" s="60">
        <v>0</v>
      </c>
      <c r="H112" s="60">
        <v>1985</v>
      </c>
      <c r="I112" s="61"/>
      <c r="J112" s="200">
        <f t="shared" si="4"/>
        <v>2009.7300000000005</v>
      </c>
      <c r="K112" s="62"/>
      <c r="L112" s="60">
        <v>1985</v>
      </c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4"/>
      <c r="X112" s="70"/>
      <c r="Y112" s="70"/>
      <c r="Z112" s="70"/>
      <c r="AA112" s="65"/>
      <c r="AB112" s="65"/>
      <c r="AC112" s="91"/>
    </row>
    <row r="113" spans="1:29" ht="12" customHeight="1" x14ac:dyDescent="0.5">
      <c r="A113" s="91"/>
      <c r="B113" s="206" t="s">
        <v>53</v>
      </c>
      <c r="C113" s="58" t="s">
        <v>173</v>
      </c>
      <c r="D113" s="58" t="s">
        <v>113</v>
      </c>
      <c r="E113" s="68" t="s">
        <v>181</v>
      </c>
      <c r="F113" s="60">
        <v>240</v>
      </c>
      <c r="G113" s="60">
        <v>48</v>
      </c>
      <c r="H113" s="60">
        <v>288</v>
      </c>
      <c r="I113" s="61"/>
      <c r="J113" s="200">
        <f t="shared" si="4"/>
        <v>1721.7300000000005</v>
      </c>
      <c r="K113" s="62"/>
      <c r="L113" s="63"/>
      <c r="M113" s="63"/>
      <c r="N113" s="63"/>
      <c r="O113" s="63"/>
      <c r="P113" s="63"/>
      <c r="Q113" s="60"/>
      <c r="R113" s="63"/>
      <c r="S113" s="60">
        <v>240</v>
      </c>
      <c r="T113" s="63"/>
      <c r="U113" s="63"/>
      <c r="V113" s="63"/>
      <c r="W113" s="64"/>
      <c r="X113" s="70"/>
      <c r="Y113" s="70"/>
      <c r="Z113" s="70"/>
      <c r="AA113" s="65"/>
      <c r="AB113" s="65"/>
      <c r="AC113" s="91"/>
    </row>
    <row r="114" spans="1:29" ht="12" customHeight="1" x14ac:dyDescent="0.5">
      <c r="A114" s="91"/>
      <c r="B114" s="206" t="s">
        <v>53</v>
      </c>
      <c r="C114" s="58" t="s">
        <v>174</v>
      </c>
      <c r="D114" s="58" t="s">
        <v>82</v>
      </c>
      <c r="E114" s="68" t="s">
        <v>181</v>
      </c>
      <c r="F114" s="60">
        <v>30</v>
      </c>
      <c r="G114" s="60">
        <v>6</v>
      </c>
      <c r="H114" s="60">
        <v>36</v>
      </c>
      <c r="I114" s="61"/>
      <c r="J114" s="200">
        <f t="shared" ref="J114:J171" si="5">J113-H114</f>
        <v>1685.7300000000005</v>
      </c>
      <c r="K114" s="62"/>
      <c r="L114" s="63"/>
      <c r="M114" s="63"/>
      <c r="N114" s="63"/>
      <c r="O114" s="63"/>
      <c r="P114" s="63"/>
      <c r="Q114" s="60">
        <v>30</v>
      </c>
      <c r="R114" s="63"/>
      <c r="S114" s="63"/>
      <c r="T114" s="63"/>
      <c r="U114" s="63"/>
      <c r="V114" s="63"/>
      <c r="W114" s="64"/>
      <c r="X114" s="70"/>
      <c r="Y114" s="70"/>
      <c r="Z114" s="70"/>
      <c r="AA114" s="65"/>
      <c r="AB114" s="65"/>
      <c r="AC114" s="91"/>
    </row>
    <row r="115" spans="1:29" ht="12" customHeight="1" x14ac:dyDescent="0.5">
      <c r="A115" s="91"/>
      <c r="B115" s="206" t="s">
        <v>53</v>
      </c>
      <c r="C115" s="58" t="s">
        <v>175</v>
      </c>
      <c r="D115" s="58" t="s">
        <v>111</v>
      </c>
      <c r="E115" s="68" t="s">
        <v>181</v>
      </c>
      <c r="F115" s="60">
        <v>690</v>
      </c>
      <c r="G115" s="60">
        <v>138</v>
      </c>
      <c r="H115" s="60">
        <v>828</v>
      </c>
      <c r="I115" s="61"/>
      <c r="J115" s="200">
        <f t="shared" si="5"/>
        <v>857.73000000000047</v>
      </c>
      <c r="K115" s="62"/>
      <c r="L115" s="63"/>
      <c r="M115" s="63"/>
      <c r="N115" s="60">
        <v>690</v>
      </c>
      <c r="O115" s="63"/>
      <c r="P115" s="63"/>
      <c r="Q115" s="63"/>
      <c r="R115" s="63"/>
      <c r="S115" s="63"/>
      <c r="T115" s="63"/>
      <c r="U115" s="63"/>
      <c r="V115" s="63"/>
      <c r="W115" s="64"/>
      <c r="X115" s="70"/>
      <c r="Y115" s="70"/>
      <c r="Z115" s="70"/>
      <c r="AA115" s="65"/>
      <c r="AB115" s="65"/>
      <c r="AC115" s="91"/>
    </row>
    <row r="116" spans="1:29" ht="12" customHeight="1" x14ac:dyDescent="0.5">
      <c r="A116" s="91"/>
      <c r="B116" s="206" t="s">
        <v>53</v>
      </c>
      <c r="C116" s="58" t="s">
        <v>60</v>
      </c>
      <c r="D116" s="58" t="s">
        <v>61</v>
      </c>
      <c r="E116" s="68" t="s">
        <v>180</v>
      </c>
      <c r="F116" s="60">
        <v>11.63</v>
      </c>
      <c r="G116" s="60">
        <v>2.33</v>
      </c>
      <c r="H116" s="60">
        <v>13.96</v>
      </c>
      <c r="I116" s="61"/>
      <c r="J116" s="200">
        <f t="shared" si="5"/>
        <v>843.77000000000044</v>
      </c>
      <c r="K116" s="62"/>
      <c r="L116" s="63"/>
      <c r="M116" s="63"/>
      <c r="N116" s="63"/>
      <c r="O116" s="63"/>
      <c r="P116" s="60">
        <v>11.63</v>
      </c>
      <c r="Q116" s="63"/>
      <c r="R116" s="63"/>
      <c r="S116" s="63"/>
      <c r="T116" s="63"/>
      <c r="U116" s="63"/>
      <c r="V116" s="63"/>
      <c r="W116" s="64"/>
      <c r="X116" s="70"/>
      <c r="Y116" s="70"/>
      <c r="Z116" s="70"/>
      <c r="AA116" s="65"/>
      <c r="AB116" s="65"/>
      <c r="AC116" s="91"/>
    </row>
    <row r="117" spans="1:29" ht="12" customHeight="1" x14ac:dyDescent="0.5">
      <c r="A117" s="91"/>
      <c r="B117" s="206" t="s">
        <v>54</v>
      </c>
      <c r="C117" s="58" t="s">
        <v>64</v>
      </c>
      <c r="D117" s="58" t="s">
        <v>65</v>
      </c>
      <c r="E117" s="77" t="s">
        <v>297</v>
      </c>
      <c r="F117" s="60"/>
      <c r="G117" s="60"/>
      <c r="H117" s="60"/>
      <c r="I117" s="67">
        <v>5001.4399999999996</v>
      </c>
      <c r="J117" s="200">
        <f>J116+I117</f>
        <v>5845.21</v>
      </c>
      <c r="K117" s="62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4"/>
      <c r="X117" s="70"/>
      <c r="Y117" s="70"/>
      <c r="Z117" s="70"/>
      <c r="AA117" s="65"/>
      <c r="AB117" s="65"/>
      <c r="AC117" s="91"/>
    </row>
    <row r="118" spans="1:29" ht="12" customHeight="1" x14ac:dyDescent="0.5">
      <c r="A118" s="91"/>
      <c r="B118" s="206" t="s">
        <v>54</v>
      </c>
      <c r="C118" s="58" t="s">
        <v>176</v>
      </c>
      <c r="D118" s="58" t="s">
        <v>177</v>
      </c>
      <c r="E118" s="77" t="s">
        <v>297</v>
      </c>
      <c r="F118" s="60">
        <v>1570</v>
      </c>
      <c r="G118" s="60">
        <v>0</v>
      </c>
      <c r="H118" s="60">
        <v>1570</v>
      </c>
      <c r="I118" s="61"/>
      <c r="J118" s="200">
        <f t="shared" si="5"/>
        <v>4275.21</v>
      </c>
      <c r="K118" s="62"/>
      <c r="L118" s="63"/>
      <c r="M118" s="63"/>
      <c r="N118" s="63"/>
      <c r="O118" s="63"/>
      <c r="P118" s="63"/>
      <c r="Q118" s="63"/>
      <c r="R118" s="63"/>
      <c r="S118" s="63"/>
      <c r="T118" s="60">
        <v>1570</v>
      </c>
      <c r="U118" s="63"/>
      <c r="V118" s="63"/>
      <c r="W118" s="64"/>
      <c r="X118" s="70"/>
      <c r="Y118" s="70"/>
      <c r="Z118" s="70"/>
      <c r="AA118" s="65"/>
      <c r="AB118" s="65"/>
      <c r="AC118" s="91"/>
    </row>
    <row r="119" spans="1:29" ht="12" customHeight="1" x14ac:dyDescent="0.5">
      <c r="A119" s="91"/>
      <c r="B119" s="206" t="s">
        <v>55</v>
      </c>
      <c r="C119" s="58" t="s">
        <v>90</v>
      </c>
      <c r="D119" s="58" t="s">
        <v>91</v>
      </c>
      <c r="E119" s="77" t="s">
        <v>297</v>
      </c>
      <c r="F119" s="60">
        <v>14.5</v>
      </c>
      <c r="G119" s="60">
        <v>2.9</v>
      </c>
      <c r="H119" s="60">
        <v>17.399999999999999</v>
      </c>
      <c r="I119" s="61"/>
      <c r="J119" s="200">
        <f t="shared" si="5"/>
        <v>4257.8100000000004</v>
      </c>
      <c r="K119" s="62"/>
      <c r="L119" s="63"/>
      <c r="M119" s="63"/>
      <c r="N119" s="63"/>
      <c r="O119" s="63"/>
      <c r="P119" s="60">
        <v>14.5</v>
      </c>
      <c r="Q119" s="63"/>
      <c r="R119" s="63"/>
      <c r="S119" s="63"/>
      <c r="T119" s="63"/>
      <c r="U119" s="63"/>
      <c r="V119" s="63"/>
      <c r="W119" s="64"/>
      <c r="X119" s="70"/>
      <c r="Y119" s="70"/>
      <c r="Z119" s="70"/>
      <c r="AA119" s="65"/>
      <c r="AB119" s="65"/>
      <c r="AC119" s="91"/>
    </row>
    <row r="120" spans="1:29" ht="12" customHeight="1" x14ac:dyDescent="0.5">
      <c r="A120" s="91"/>
      <c r="B120" s="206" t="s">
        <v>56</v>
      </c>
      <c r="C120" s="69" t="s">
        <v>178</v>
      </c>
      <c r="D120" s="69" t="s">
        <v>103</v>
      </c>
      <c r="E120" s="77" t="s">
        <v>297</v>
      </c>
      <c r="F120" s="60">
        <v>1717.64</v>
      </c>
      <c r="G120" s="60">
        <v>0</v>
      </c>
      <c r="H120" s="60">
        <v>1717.64</v>
      </c>
      <c r="I120" s="67"/>
      <c r="J120" s="200">
        <f t="shared" si="5"/>
        <v>2540.17</v>
      </c>
      <c r="K120" s="60">
        <v>1717.64</v>
      </c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4"/>
      <c r="X120" s="70"/>
      <c r="Y120" s="70"/>
      <c r="Z120" s="70"/>
      <c r="AA120" s="65"/>
      <c r="AB120" s="65"/>
      <c r="AC120" s="91"/>
    </row>
    <row r="121" spans="1:29" ht="12" customHeight="1" x14ac:dyDescent="0.5">
      <c r="A121" s="91"/>
      <c r="B121" s="206" t="s">
        <v>56</v>
      </c>
      <c r="C121" s="69" t="s">
        <v>179</v>
      </c>
      <c r="D121" s="69" t="s">
        <v>103</v>
      </c>
      <c r="E121" s="77" t="s">
        <v>297</v>
      </c>
      <c r="F121" s="60">
        <v>100</v>
      </c>
      <c r="G121" s="60">
        <v>0</v>
      </c>
      <c r="H121" s="60">
        <v>100</v>
      </c>
      <c r="I121" s="67"/>
      <c r="J121" s="200">
        <f t="shared" si="5"/>
        <v>2440.17</v>
      </c>
      <c r="K121" s="60">
        <v>100</v>
      </c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4"/>
      <c r="X121" s="70"/>
      <c r="Y121" s="70"/>
      <c r="Z121" s="70"/>
      <c r="AA121" s="65"/>
      <c r="AB121" s="65"/>
      <c r="AC121" s="91"/>
    </row>
    <row r="122" spans="1:29" ht="12" customHeight="1" x14ac:dyDescent="0.25">
      <c r="A122" s="91"/>
      <c r="B122" s="207" t="s">
        <v>186</v>
      </c>
      <c r="C122" s="58" t="s">
        <v>57</v>
      </c>
      <c r="D122" s="81" t="s">
        <v>58</v>
      </c>
      <c r="E122" s="59" t="s">
        <v>180</v>
      </c>
      <c r="F122" s="60">
        <v>43.63</v>
      </c>
      <c r="G122" s="60">
        <v>8.74</v>
      </c>
      <c r="H122" s="60">
        <v>52.37</v>
      </c>
      <c r="I122" s="67"/>
      <c r="J122" s="200">
        <f t="shared" si="5"/>
        <v>2387.8000000000002</v>
      </c>
      <c r="K122" s="62"/>
      <c r="L122" s="63"/>
      <c r="M122" s="63"/>
      <c r="N122" s="63"/>
      <c r="O122" s="63"/>
      <c r="P122" s="63"/>
      <c r="Q122" s="63"/>
      <c r="R122" s="63"/>
      <c r="S122" s="63"/>
      <c r="T122" s="63"/>
      <c r="U122" s="60">
        <v>43.63</v>
      </c>
      <c r="V122" s="63"/>
      <c r="W122" s="64"/>
      <c r="X122" s="65"/>
      <c r="Y122" s="65"/>
      <c r="Z122" s="65"/>
      <c r="AA122" s="65"/>
      <c r="AB122" s="65"/>
      <c r="AC122" s="91"/>
    </row>
    <row r="123" spans="1:29" ht="12" customHeight="1" x14ac:dyDescent="0.5">
      <c r="A123" s="91"/>
      <c r="B123" s="207" t="s">
        <v>187</v>
      </c>
      <c r="C123" s="58" t="s">
        <v>60</v>
      </c>
      <c r="D123" s="58" t="s">
        <v>61</v>
      </c>
      <c r="E123" s="68" t="s">
        <v>180</v>
      </c>
      <c r="F123" s="60">
        <v>11.63</v>
      </c>
      <c r="G123" s="60">
        <v>2.33</v>
      </c>
      <c r="H123" s="60">
        <v>13.96</v>
      </c>
      <c r="I123" s="60"/>
      <c r="J123" s="200">
        <f t="shared" si="5"/>
        <v>2373.84</v>
      </c>
      <c r="K123" s="62"/>
      <c r="L123" s="63"/>
      <c r="M123" s="63"/>
      <c r="N123" s="63"/>
      <c r="O123" s="63"/>
      <c r="P123" s="60">
        <v>11.63</v>
      </c>
      <c r="Q123" s="63"/>
      <c r="R123" s="63"/>
      <c r="S123" s="63"/>
      <c r="T123" s="63"/>
      <c r="U123" s="63"/>
      <c r="V123" s="63"/>
      <c r="W123" s="64"/>
      <c r="X123" s="65"/>
      <c r="Y123" s="65"/>
      <c r="Z123" s="65"/>
      <c r="AA123" s="65"/>
      <c r="AB123" s="65"/>
      <c r="AC123" s="91"/>
    </row>
    <row r="124" spans="1:29" ht="12" customHeight="1" x14ac:dyDescent="0.5">
      <c r="A124" s="91"/>
      <c r="B124" s="207" t="s">
        <v>188</v>
      </c>
      <c r="C124" s="58" t="s">
        <v>64</v>
      </c>
      <c r="D124" s="58" t="s">
        <v>65</v>
      </c>
      <c r="E124" s="77" t="s">
        <v>297</v>
      </c>
      <c r="F124" s="60"/>
      <c r="G124" s="60"/>
      <c r="H124" s="60"/>
      <c r="I124" s="67">
        <v>5000</v>
      </c>
      <c r="J124" s="200">
        <f>J123+I124</f>
        <v>7373.84</v>
      </c>
      <c r="K124" s="62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4"/>
      <c r="X124" s="65"/>
      <c r="Y124" s="65"/>
      <c r="Z124" s="65"/>
      <c r="AA124" s="65"/>
      <c r="AB124" s="65"/>
      <c r="AC124" s="91"/>
    </row>
    <row r="125" spans="1:29" ht="12" customHeight="1" x14ac:dyDescent="0.5">
      <c r="A125" s="91"/>
      <c r="B125" s="207" t="s">
        <v>188</v>
      </c>
      <c r="C125" s="81" t="s">
        <v>189</v>
      </c>
      <c r="D125" s="81" t="s">
        <v>165</v>
      </c>
      <c r="E125" s="246" t="s">
        <v>180</v>
      </c>
      <c r="F125" s="60">
        <v>396</v>
      </c>
      <c r="G125" s="60">
        <v>79.2</v>
      </c>
      <c r="H125" s="60">
        <v>475.2</v>
      </c>
      <c r="I125" s="60"/>
      <c r="J125" s="200">
        <f t="shared" si="5"/>
        <v>6898.64</v>
      </c>
      <c r="K125" s="62"/>
      <c r="L125" s="63"/>
      <c r="M125" s="63"/>
      <c r="N125" s="63"/>
      <c r="O125" s="63"/>
      <c r="P125" s="63"/>
      <c r="Q125" s="63"/>
      <c r="R125" s="63"/>
      <c r="S125" s="63"/>
      <c r="T125" s="63"/>
      <c r="U125" s="60">
        <v>396</v>
      </c>
      <c r="V125" s="63"/>
      <c r="W125" s="64"/>
      <c r="X125" s="65"/>
      <c r="Y125" s="65"/>
      <c r="Z125" s="65"/>
      <c r="AA125" s="65"/>
      <c r="AB125" s="65"/>
      <c r="AC125" s="91"/>
    </row>
    <row r="126" spans="1:29" ht="12" customHeight="1" x14ac:dyDescent="0.5">
      <c r="A126" s="91"/>
      <c r="B126" s="207" t="s">
        <v>188</v>
      </c>
      <c r="C126" s="58" t="s">
        <v>190</v>
      </c>
      <c r="D126" s="58" t="s">
        <v>111</v>
      </c>
      <c r="E126" s="246" t="s">
        <v>180</v>
      </c>
      <c r="F126" s="60">
        <v>345</v>
      </c>
      <c r="G126" s="60">
        <v>69</v>
      </c>
      <c r="H126" s="60">
        <v>414</v>
      </c>
      <c r="I126" s="60"/>
      <c r="J126" s="200">
        <f t="shared" si="5"/>
        <v>6484.64</v>
      </c>
      <c r="K126" s="62"/>
      <c r="L126" s="63"/>
      <c r="M126" s="63"/>
      <c r="N126" s="60">
        <v>345</v>
      </c>
      <c r="O126" s="63"/>
      <c r="P126" s="63"/>
      <c r="Q126" s="63"/>
      <c r="R126" s="63"/>
      <c r="S126" s="63"/>
      <c r="T126" s="63"/>
      <c r="U126" s="63"/>
      <c r="V126" s="63"/>
      <c r="W126" s="64"/>
      <c r="X126" s="65"/>
      <c r="Y126" s="65"/>
      <c r="Z126" s="65"/>
      <c r="AA126" s="65"/>
      <c r="AB126" s="65"/>
      <c r="AC126" s="91"/>
    </row>
    <row r="127" spans="1:29" ht="12" customHeight="1" x14ac:dyDescent="0.5">
      <c r="A127" s="91"/>
      <c r="B127" s="207" t="s">
        <v>188</v>
      </c>
      <c r="C127" s="81" t="s">
        <v>191</v>
      </c>
      <c r="D127" s="81" t="s">
        <v>192</v>
      </c>
      <c r="E127" s="246" t="s">
        <v>180</v>
      </c>
      <c r="F127" s="60">
        <v>60</v>
      </c>
      <c r="G127" s="60">
        <v>0</v>
      </c>
      <c r="H127" s="60">
        <v>60</v>
      </c>
      <c r="I127" s="60"/>
      <c r="J127" s="200">
        <f t="shared" si="5"/>
        <v>6424.64</v>
      </c>
      <c r="K127" s="62"/>
      <c r="L127" s="63"/>
      <c r="M127" s="63"/>
      <c r="N127" s="63"/>
      <c r="O127" s="63"/>
      <c r="P127" s="63"/>
      <c r="Q127" s="63"/>
      <c r="R127" s="63"/>
      <c r="S127" s="63"/>
      <c r="T127" s="63"/>
      <c r="U127" s="60">
        <v>60</v>
      </c>
      <c r="V127" s="63"/>
      <c r="W127" s="64"/>
      <c r="X127" s="65"/>
      <c r="Y127" s="65"/>
      <c r="Z127" s="65"/>
      <c r="AA127" s="65"/>
      <c r="AB127" s="65"/>
      <c r="AC127" s="91"/>
    </row>
    <row r="128" spans="1:29" ht="12" customHeight="1" x14ac:dyDescent="0.5">
      <c r="A128" s="91"/>
      <c r="B128" s="207" t="s">
        <v>188</v>
      </c>
      <c r="C128" s="69" t="s">
        <v>62</v>
      </c>
      <c r="D128" s="58" t="s">
        <v>63</v>
      </c>
      <c r="E128" s="246" t="s">
        <v>180</v>
      </c>
      <c r="F128" s="60">
        <v>1120</v>
      </c>
      <c r="G128" s="60">
        <v>0</v>
      </c>
      <c r="H128" s="60">
        <v>1120</v>
      </c>
      <c r="I128" s="60"/>
      <c r="J128" s="200">
        <f t="shared" si="5"/>
        <v>5304.64</v>
      </c>
      <c r="K128" s="62"/>
      <c r="L128" s="63"/>
      <c r="M128" s="63"/>
      <c r="N128" s="60">
        <v>1120</v>
      </c>
      <c r="O128" s="63"/>
      <c r="P128" s="63"/>
      <c r="Q128" s="63"/>
      <c r="R128" s="63"/>
      <c r="S128" s="63"/>
      <c r="T128" s="63"/>
      <c r="U128" s="63"/>
      <c r="V128" s="63"/>
      <c r="W128" s="64"/>
      <c r="X128" s="65"/>
      <c r="Y128" s="65"/>
      <c r="Z128" s="65"/>
      <c r="AA128" s="65"/>
      <c r="AB128" s="65"/>
      <c r="AC128" s="91"/>
    </row>
    <row r="129" spans="1:29" ht="12" customHeight="1" x14ac:dyDescent="0.5">
      <c r="A129" s="91"/>
      <c r="B129" s="207" t="s">
        <v>188</v>
      </c>
      <c r="C129" s="69" t="s">
        <v>62</v>
      </c>
      <c r="D129" s="58" t="s">
        <v>63</v>
      </c>
      <c r="E129" s="246" t="s">
        <v>180</v>
      </c>
      <c r="F129" s="60">
        <v>1120</v>
      </c>
      <c r="G129" s="60">
        <v>0</v>
      </c>
      <c r="H129" s="60">
        <v>1120</v>
      </c>
      <c r="I129" s="60"/>
      <c r="J129" s="200">
        <f t="shared" si="5"/>
        <v>4184.6400000000003</v>
      </c>
      <c r="K129" s="62"/>
      <c r="L129" s="63"/>
      <c r="M129" s="63"/>
      <c r="N129" s="60">
        <v>1120</v>
      </c>
      <c r="O129" s="63"/>
      <c r="P129" s="63"/>
      <c r="Q129" s="63"/>
      <c r="R129" s="63"/>
      <c r="S129" s="63"/>
      <c r="T129" s="63"/>
      <c r="U129" s="63"/>
      <c r="V129" s="63"/>
      <c r="W129" s="64"/>
      <c r="X129" s="65"/>
      <c r="Y129" s="65"/>
      <c r="Z129" s="65"/>
      <c r="AA129" s="65"/>
      <c r="AB129" s="65"/>
      <c r="AC129" s="91"/>
    </row>
    <row r="130" spans="1:29" ht="12" customHeight="1" x14ac:dyDescent="0.5">
      <c r="A130" s="91"/>
      <c r="B130" s="207" t="s">
        <v>193</v>
      </c>
      <c r="C130" s="58" t="s">
        <v>90</v>
      </c>
      <c r="D130" s="58" t="s">
        <v>91</v>
      </c>
      <c r="E130" s="77" t="s">
        <v>298</v>
      </c>
      <c r="F130" s="60">
        <v>14.5</v>
      </c>
      <c r="G130" s="60">
        <v>2.9</v>
      </c>
      <c r="H130" s="60">
        <v>17.399999999999999</v>
      </c>
      <c r="I130" s="60"/>
      <c r="J130" s="200">
        <f t="shared" si="5"/>
        <v>4167.2400000000007</v>
      </c>
      <c r="K130" s="62"/>
      <c r="L130" s="63"/>
      <c r="M130" s="63"/>
      <c r="N130" s="63"/>
      <c r="O130" s="63"/>
      <c r="P130" s="60">
        <v>14.5</v>
      </c>
      <c r="Q130" s="63"/>
      <c r="R130" s="63"/>
      <c r="S130" s="63"/>
      <c r="T130" s="63"/>
      <c r="U130" s="63"/>
      <c r="V130" s="63"/>
      <c r="W130" s="64"/>
      <c r="X130" s="65"/>
      <c r="Y130" s="65"/>
      <c r="Z130" s="65"/>
      <c r="AA130" s="65"/>
      <c r="AB130" s="65"/>
      <c r="AC130" s="91"/>
    </row>
    <row r="131" spans="1:29" ht="12" customHeight="1" x14ac:dyDescent="0.5">
      <c r="A131" s="91"/>
      <c r="B131" s="207" t="s">
        <v>194</v>
      </c>
      <c r="C131" s="58" t="s">
        <v>107</v>
      </c>
      <c r="D131" s="58" t="s">
        <v>7</v>
      </c>
      <c r="E131" s="77" t="s">
        <v>297</v>
      </c>
      <c r="F131" s="86">
        <v>1216.5</v>
      </c>
      <c r="G131" s="60">
        <v>0</v>
      </c>
      <c r="H131" s="60">
        <v>1216.5</v>
      </c>
      <c r="I131" s="60"/>
      <c r="J131" s="200">
        <f t="shared" si="5"/>
        <v>2950.7400000000007</v>
      </c>
      <c r="K131" s="62"/>
      <c r="L131" s="63"/>
      <c r="M131" s="63"/>
      <c r="N131" s="63"/>
      <c r="O131" s="86">
        <v>1216.5</v>
      </c>
      <c r="P131" s="63"/>
      <c r="Q131" s="63"/>
      <c r="R131" s="63"/>
      <c r="S131" s="63"/>
      <c r="T131" s="63"/>
      <c r="U131" s="63"/>
      <c r="V131" s="63"/>
      <c r="W131" s="64"/>
      <c r="X131" s="65"/>
      <c r="Y131" s="65"/>
      <c r="Z131" s="65"/>
      <c r="AA131" s="65"/>
      <c r="AB131" s="65"/>
      <c r="AC131" s="91"/>
    </row>
    <row r="132" spans="1:29" ht="12" customHeight="1" x14ac:dyDescent="0.5">
      <c r="A132" s="91"/>
      <c r="B132" s="207" t="s">
        <v>197</v>
      </c>
      <c r="C132" s="81" t="s">
        <v>195</v>
      </c>
      <c r="D132" s="81" t="s">
        <v>196</v>
      </c>
      <c r="E132" s="246" t="s">
        <v>180</v>
      </c>
      <c r="F132" s="60">
        <v>35.64</v>
      </c>
      <c r="G132" s="60">
        <v>0.36</v>
      </c>
      <c r="H132" s="60">
        <v>36</v>
      </c>
      <c r="I132" s="60"/>
      <c r="J132" s="200">
        <f t="shared" si="5"/>
        <v>2914.7400000000007</v>
      </c>
      <c r="K132" s="62"/>
      <c r="L132" s="63"/>
      <c r="M132" s="63"/>
      <c r="N132" s="63"/>
      <c r="O132" s="63"/>
      <c r="P132" s="63"/>
      <c r="Q132" s="63"/>
      <c r="R132" s="63"/>
      <c r="S132" s="63"/>
      <c r="T132" s="63"/>
      <c r="U132" s="60">
        <v>35.64</v>
      </c>
      <c r="V132" s="63"/>
      <c r="W132" s="64"/>
      <c r="X132" s="65"/>
      <c r="Y132" s="65"/>
      <c r="Z132" s="65"/>
      <c r="AA132" s="65"/>
      <c r="AB132" s="65"/>
      <c r="AC132" s="91"/>
    </row>
    <row r="133" spans="1:29" ht="12" customHeight="1" x14ac:dyDescent="0.5">
      <c r="A133" s="91"/>
      <c r="B133" s="207" t="s">
        <v>198</v>
      </c>
      <c r="C133" s="81" t="s">
        <v>189</v>
      </c>
      <c r="D133" s="81" t="s">
        <v>165</v>
      </c>
      <c r="E133" s="246" t="s">
        <v>180</v>
      </c>
      <c r="F133" s="60">
        <v>378</v>
      </c>
      <c r="G133" s="60">
        <v>75.599999999999994</v>
      </c>
      <c r="H133" s="60">
        <v>453.6</v>
      </c>
      <c r="I133" s="60"/>
      <c r="J133" s="200">
        <f t="shared" si="5"/>
        <v>2461.1400000000008</v>
      </c>
      <c r="K133" s="62"/>
      <c r="L133" s="63"/>
      <c r="M133" s="63"/>
      <c r="N133" s="63"/>
      <c r="O133" s="63"/>
      <c r="P133" s="63"/>
      <c r="Q133" s="63"/>
      <c r="R133" s="63"/>
      <c r="S133" s="63"/>
      <c r="T133" s="63"/>
      <c r="U133" s="60">
        <v>378</v>
      </c>
      <c r="V133" s="63"/>
      <c r="W133" s="64"/>
      <c r="X133" s="65"/>
      <c r="Y133" s="65"/>
      <c r="Z133" s="65"/>
      <c r="AA133" s="65"/>
      <c r="AB133" s="65"/>
      <c r="AC133" s="91"/>
    </row>
    <row r="134" spans="1:29" ht="12" customHeight="1" x14ac:dyDescent="0.5">
      <c r="A134" s="91"/>
      <c r="B134" s="207" t="s">
        <v>198</v>
      </c>
      <c r="C134" s="58" t="s">
        <v>64</v>
      </c>
      <c r="D134" s="58" t="s">
        <v>65</v>
      </c>
      <c r="E134" s="77" t="s">
        <v>297</v>
      </c>
      <c r="F134" s="60"/>
      <c r="G134" s="60"/>
      <c r="H134" s="60"/>
      <c r="I134" s="67">
        <v>5005.1400000000003</v>
      </c>
      <c r="J134" s="200">
        <f>J133+I134</f>
        <v>7466.2800000000007</v>
      </c>
      <c r="K134" s="62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4"/>
      <c r="X134" s="65"/>
      <c r="Y134" s="65"/>
      <c r="Z134" s="65"/>
      <c r="AA134" s="65"/>
      <c r="AB134" s="65"/>
      <c r="AC134" s="91"/>
    </row>
    <row r="135" spans="1:29" ht="12" customHeight="1" x14ac:dyDescent="0.5">
      <c r="A135" s="91"/>
      <c r="B135" s="207" t="s">
        <v>199</v>
      </c>
      <c r="C135" s="69" t="s">
        <v>178</v>
      </c>
      <c r="D135" s="69" t="s">
        <v>103</v>
      </c>
      <c r="E135" s="77" t="s">
        <v>297</v>
      </c>
      <c r="F135" s="60">
        <v>1881.12</v>
      </c>
      <c r="G135" s="60">
        <v>0</v>
      </c>
      <c r="H135" s="60">
        <v>1881.12</v>
      </c>
      <c r="I135" s="60"/>
      <c r="J135" s="200">
        <f t="shared" si="5"/>
        <v>5585.1600000000008</v>
      </c>
      <c r="K135" s="60">
        <v>1881.12</v>
      </c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4"/>
      <c r="X135" s="65"/>
      <c r="Y135" s="65"/>
      <c r="Z135" s="65"/>
      <c r="AA135" s="65"/>
      <c r="AB135" s="65"/>
      <c r="AC135" s="91"/>
    </row>
    <row r="136" spans="1:29" ht="12" customHeight="1" x14ac:dyDescent="0.5">
      <c r="A136" s="91"/>
      <c r="B136" s="207" t="s">
        <v>199</v>
      </c>
      <c r="C136" s="69" t="s">
        <v>179</v>
      </c>
      <c r="D136" s="69" t="s">
        <v>103</v>
      </c>
      <c r="E136" s="77" t="s">
        <v>297</v>
      </c>
      <c r="F136" s="60">
        <v>164.25</v>
      </c>
      <c r="G136" s="60">
        <v>0</v>
      </c>
      <c r="H136" s="60">
        <v>164.25</v>
      </c>
      <c r="I136" s="60"/>
      <c r="J136" s="201">
        <f t="shared" si="5"/>
        <v>5420.9100000000008</v>
      </c>
      <c r="K136" s="60">
        <v>164.25</v>
      </c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4"/>
      <c r="X136" s="65"/>
      <c r="Y136" s="65"/>
      <c r="Z136" s="65"/>
      <c r="AA136" s="65"/>
      <c r="AB136" s="65"/>
      <c r="AC136" s="91"/>
    </row>
    <row r="137" spans="1:29" ht="12" customHeight="1" x14ac:dyDescent="0.25">
      <c r="A137" s="91"/>
      <c r="B137" s="202" t="s">
        <v>200</v>
      </c>
      <c r="C137" s="58" t="s">
        <v>57</v>
      </c>
      <c r="D137" s="81" t="s">
        <v>58</v>
      </c>
      <c r="E137" s="59" t="s">
        <v>180</v>
      </c>
      <c r="F137" s="60">
        <v>43.63</v>
      </c>
      <c r="G137" s="60">
        <v>8.74</v>
      </c>
      <c r="H137" s="60">
        <v>52.37</v>
      </c>
      <c r="I137" s="60"/>
      <c r="J137" s="200">
        <f t="shared" si="5"/>
        <v>5368.5400000000009</v>
      </c>
      <c r="K137" s="62"/>
      <c r="L137" s="63"/>
      <c r="M137" s="63"/>
      <c r="N137" s="63"/>
      <c r="O137" s="63"/>
      <c r="P137" s="63"/>
      <c r="Q137" s="63"/>
      <c r="R137" s="63"/>
      <c r="S137" s="63"/>
      <c r="T137" s="63"/>
      <c r="U137" s="60">
        <v>43.63</v>
      </c>
      <c r="V137" s="63"/>
      <c r="W137" s="64"/>
      <c r="X137" s="65"/>
      <c r="Y137" s="65"/>
      <c r="Z137" s="65"/>
      <c r="AA137" s="65"/>
      <c r="AB137" s="65"/>
      <c r="AC137" s="91"/>
    </row>
    <row r="138" spans="1:29" ht="12" customHeight="1" x14ac:dyDescent="0.5">
      <c r="A138" s="91"/>
      <c r="B138" s="202" t="s">
        <v>207</v>
      </c>
      <c r="C138" s="58" t="s">
        <v>60</v>
      </c>
      <c r="D138" s="58" t="s">
        <v>61</v>
      </c>
      <c r="E138" s="68" t="s">
        <v>180</v>
      </c>
      <c r="F138" s="60">
        <v>11.63</v>
      </c>
      <c r="G138" s="60">
        <v>2.33</v>
      </c>
      <c r="H138" s="60">
        <v>13.96</v>
      </c>
      <c r="I138" s="60"/>
      <c r="J138" s="200">
        <f t="shared" si="5"/>
        <v>5354.5800000000008</v>
      </c>
      <c r="K138" s="62"/>
      <c r="L138" s="63"/>
      <c r="M138" s="63"/>
      <c r="N138" s="63"/>
      <c r="O138" s="63"/>
      <c r="P138" s="60">
        <v>11.63</v>
      </c>
      <c r="Q138" s="63"/>
      <c r="R138" s="63"/>
      <c r="S138" s="63"/>
      <c r="T138" s="63"/>
      <c r="U138" s="63"/>
      <c r="V138" s="63"/>
      <c r="W138" s="64"/>
      <c r="X138" s="65"/>
      <c r="Y138" s="65"/>
      <c r="Z138" s="65"/>
      <c r="AA138" s="65"/>
      <c r="AB138" s="65"/>
      <c r="AC138" s="91"/>
    </row>
    <row r="139" spans="1:29" ht="12" customHeight="1" x14ac:dyDescent="0.5">
      <c r="A139" s="91"/>
      <c r="B139" s="202" t="s">
        <v>208</v>
      </c>
      <c r="C139" s="58" t="s">
        <v>162</v>
      </c>
      <c r="D139" s="58" t="s">
        <v>99</v>
      </c>
      <c r="E139" s="68" t="s">
        <v>180</v>
      </c>
      <c r="F139" s="60">
        <v>51.93</v>
      </c>
      <c r="G139" s="60">
        <v>10.39</v>
      </c>
      <c r="H139" s="60">
        <v>62.32</v>
      </c>
      <c r="I139" s="60"/>
      <c r="J139" s="200">
        <f t="shared" si="5"/>
        <v>5292.2600000000011</v>
      </c>
      <c r="K139" s="62"/>
      <c r="L139" s="63"/>
      <c r="M139" s="63"/>
      <c r="N139" s="63"/>
      <c r="O139" s="63"/>
      <c r="P139" s="63"/>
      <c r="Q139" s="63"/>
      <c r="R139" s="63"/>
      <c r="S139" s="63"/>
      <c r="T139" s="63"/>
      <c r="U139" s="60">
        <v>51.93</v>
      </c>
      <c r="V139" s="63"/>
      <c r="W139" s="64"/>
      <c r="X139" s="65"/>
      <c r="Y139" s="65"/>
      <c r="Z139" s="65"/>
      <c r="AA139" s="65"/>
      <c r="AB139" s="65"/>
      <c r="AC139" s="91"/>
    </row>
    <row r="140" spans="1:29" ht="12" customHeight="1" x14ac:dyDescent="0.5">
      <c r="A140" s="91"/>
      <c r="B140" s="202" t="s">
        <v>208</v>
      </c>
      <c r="C140" s="58" t="s">
        <v>201</v>
      </c>
      <c r="D140" s="58" t="s">
        <v>69</v>
      </c>
      <c r="E140" s="68" t="s">
        <v>180</v>
      </c>
      <c r="F140" s="60">
        <v>50</v>
      </c>
      <c r="G140" s="60">
        <v>0</v>
      </c>
      <c r="H140" s="60">
        <v>50</v>
      </c>
      <c r="I140" s="60"/>
      <c r="J140" s="200">
        <f t="shared" si="5"/>
        <v>5242.2600000000011</v>
      </c>
      <c r="K140" s="62"/>
      <c r="L140" s="63"/>
      <c r="M140" s="63"/>
      <c r="N140" s="63"/>
      <c r="O140" s="63"/>
      <c r="P140" s="63"/>
      <c r="Q140" s="63"/>
      <c r="R140" s="63"/>
      <c r="S140" s="63"/>
      <c r="T140" s="63"/>
      <c r="U140" s="60">
        <v>50</v>
      </c>
      <c r="V140" s="63"/>
      <c r="W140" s="64"/>
      <c r="X140" s="65"/>
      <c r="Y140" s="65"/>
      <c r="Z140" s="65"/>
      <c r="AA140" s="65"/>
      <c r="AB140" s="65"/>
      <c r="AC140" s="91"/>
    </row>
    <row r="141" spans="1:29" ht="12" customHeight="1" x14ac:dyDescent="0.5">
      <c r="A141" s="91"/>
      <c r="B141" s="202" t="s">
        <v>208</v>
      </c>
      <c r="C141" s="81" t="s">
        <v>189</v>
      </c>
      <c r="D141" s="81" t="s">
        <v>165</v>
      </c>
      <c r="E141" s="68" t="s">
        <v>180</v>
      </c>
      <c r="F141" s="60">
        <v>414</v>
      </c>
      <c r="G141" s="60">
        <v>82.8</v>
      </c>
      <c r="H141" s="60">
        <v>496.8</v>
      </c>
      <c r="I141" s="60"/>
      <c r="J141" s="200">
        <f t="shared" si="5"/>
        <v>4745.4600000000009</v>
      </c>
      <c r="K141" s="62"/>
      <c r="L141" s="63"/>
      <c r="M141" s="63"/>
      <c r="N141" s="63"/>
      <c r="O141" s="63"/>
      <c r="P141" s="63"/>
      <c r="Q141" s="63"/>
      <c r="R141" s="63"/>
      <c r="S141" s="63"/>
      <c r="T141" s="63"/>
      <c r="U141" s="60">
        <v>414</v>
      </c>
      <c r="V141" s="63"/>
      <c r="W141" s="64"/>
      <c r="X141" s="65"/>
      <c r="Y141" s="65"/>
      <c r="Z141" s="65"/>
      <c r="AA141" s="65"/>
      <c r="AB141" s="65"/>
      <c r="AC141" s="91"/>
    </row>
    <row r="142" spans="1:29" ht="12" customHeight="1" x14ac:dyDescent="0.5">
      <c r="A142" s="91"/>
      <c r="B142" s="202" t="s">
        <v>208</v>
      </c>
      <c r="C142" s="81" t="s">
        <v>202</v>
      </c>
      <c r="D142" s="81" t="s">
        <v>203</v>
      </c>
      <c r="E142" s="68" t="s">
        <v>180</v>
      </c>
      <c r="F142" s="60">
        <v>1218.8800000000001</v>
      </c>
      <c r="G142" s="60">
        <v>0</v>
      </c>
      <c r="H142" s="60">
        <v>1218.8800000000001</v>
      </c>
      <c r="I142" s="60"/>
      <c r="J142" s="200">
        <f t="shared" si="5"/>
        <v>3526.5800000000008</v>
      </c>
      <c r="K142" s="62"/>
      <c r="L142" s="63"/>
      <c r="M142" s="60">
        <v>1218.8800000000001</v>
      </c>
      <c r="N142" s="63"/>
      <c r="O142" s="63"/>
      <c r="P142" s="63"/>
      <c r="Q142" s="63"/>
      <c r="R142" s="63"/>
      <c r="S142" s="63"/>
      <c r="T142" s="63"/>
      <c r="U142" s="63"/>
      <c r="V142" s="63"/>
      <c r="W142" s="64"/>
      <c r="X142" s="65"/>
      <c r="Y142" s="65"/>
      <c r="Z142" s="65"/>
      <c r="AA142" s="65"/>
      <c r="AB142" s="65"/>
      <c r="AC142" s="91"/>
    </row>
    <row r="143" spans="1:29" ht="12" customHeight="1" x14ac:dyDescent="0.5">
      <c r="A143" s="91"/>
      <c r="B143" s="202" t="s">
        <v>209</v>
      </c>
      <c r="C143" s="69" t="s">
        <v>204</v>
      </c>
      <c r="D143" s="69" t="s">
        <v>6</v>
      </c>
      <c r="E143" s="68" t="s">
        <v>183</v>
      </c>
      <c r="F143" s="80"/>
      <c r="G143" s="80"/>
      <c r="H143" s="80"/>
      <c r="I143" s="61">
        <v>61750</v>
      </c>
      <c r="J143" s="200">
        <f>J142+I143</f>
        <v>65276.58</v>
      </c>
      <c r="K143" s="62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4"/>
      <c r="X143" s="65"/>
      <c r="Y143" s="65"/>
      <c r="Z143" s="65"/>
      <c r="AA143" s="65"/>
      <c r="AB143" s="65"/>
      <c r="AC143" s="91"/>
    </row>
    <row r="144" spans="1:29" ht="12" customHeight="1" x14ac:dyDescent="0.5">
      <c r="A144" s="91"/>
      <c r="B144" s="202" t="s">
        <v>209</v>
      </c>
      <c r="C144" s="69" t="s">
        <v>64</v>
      </c>
      <c r="D144" s="69" t="s">
        <v>101</v>
      </c>
      <c r="E144" s="77" t="s">
        <v>297</v>
      </c>
      <c r="F144" s="79">
        <v>54993.73</v>
      </c>
      <c r="G144" s="79">
        <v>0</v>
      </c>
      <c r="H144" s="79">
        <v>54993.73</v>
      </c>
      <c r="I144" s="60"/>
      <c r="J144" s="200">
        <f t="shared" si="5"/>
        <v>10282.849999999999</v>
      </c>
      <c r="K144" s="62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4"/>
      <c r="X144" s="65"/>
      <c r="Y144" s="65"/>
      <c r="Z144" s="65"/>
      <c r="AA144" s="65"/>
      <c r="AB144" s="65"/>
      <c r="AC144" s="91"/>
    </row>
    <row r="145" spans="1:29" ht="12" customHeight="1" x14ac:dyDescent="0.5">
      <c r="A145" s="91"/>
      <c r="B145" s="202" t="s">
        <v>209</v>
      </c>
      <c r="C145" s="58" t="s">
        <v>74</v>
      </c>
      <c r="D145" s="58" t="s">
        <v>75</v>
      </c>
      <c r="E145" s="68" t="s">
        <v>181</v>
      </c>
      <c r="F145" s="60">
        <v>200</v>
      </c>
      <c r="G145" s="60">
        <v>40</v>
      </c>
      <c r="H145" s="60">
        <v>240</v>
      </c>
      <c r="I145" s="60"/>
      <c r="J145" s="200">
        <f t="shared" si="5"/>
        <v>10042.849999999999</v>
      </c>
      <c r="K145" s="62"/>
      <c r="L145" s="63"/>
      <c r="M145" s="60">
        <v>200</v>
      </c>
      <c r="N145" s="63"/>
      <c r="O145" s="63"/>
      <c r="P145" s="63"/>
      <c r="Q145" s="63"/>
      <c r="R145" s="63"/>
      <c r="S145" s="63"/>
      <c r="T145" s="63"/>
      <c r="U145" s="60"/>
      <c r="V145" s="63"/>
      <c r="W145" s="64"/>
      <c r="X145" s="65"/>
      <c r="Y145" s="65"/>
      <c r="Z145" s="65"/>
      <c r="AA145" s="65"/>
      <c r="AB145" s="65"/>
      <c r="AC145" s="91"/>
    </row>
    <row r="146" spans="1:29" ht="12" customHeight="1" x14ac:dyDescent="0.5">
      <c r="A146" s="91"/>
      <c r="B146" s="202" t="s">
        <v>210</v>
      </c>
      <c r="C146" s="58" t="s">
        <v>90</v>
      </c>
      <c r="D146" s="58" t="s">
        <v>91</v>
      </c>
      <c r="E146" s="77" t="s">
        <v>298</v>
      </c>
      <c r="F146" s="60">
        <v>14.5</v>
      </c>
      <c r="G146" s="60">
        <v>2.9</v>
      </c>
      <c r="H146" s="60">
        <v>17.399999999999999</v>
      </c>
      <c r="I146" s="60"/>
      <c r="J146" s="200">
        <f t="shared" si="5"/>
        <v>10025.449999999999</v>
      </c>
      <c r="K146" s="62"/>
      <c r="L146" s="63"/>
      <c r="M146" s="63"/>
      <c r="N146" s="63"/>
      <c r="O146" s="63"/>
      <c r="P146" s="60">
        <v>14.5</v>
      </c>
      <c r="Q146" s="63"/>
      <c r="R146" s="63"/>
      <c r="S146" s="63"/>
      <c r="T146" s="63"/>
      <c r="U146" s="63"/>
      <c r="V146" s="63"/>
      <c r="W146" s="64"/>
      <c r="X146" s="65"/>
      <c r="Y146" s="65"/>
      <c r="Z146" s="65"/>
      <c r="AA146" s="65"/>
      <c r="AB146" s="65"/>
      <c r="AC146" s="91"/>
    </row>
    <row r="147" spans="1:29" ht="12" customHeight="1" x14ac:dyDescent="0.5">
      <c r="A147" s="91"/>
      <c r="B147" s="202" t="s">
        <v>211</v>
      </c>
      <c r="C147" s="58" t="s">
        <v>60</v>
      </c>
      <c r="D147" s="58" t="s">
        <v>61</v>
      </c>
      <c r="E147" s="247" t="s">
        <v>298</v>
      </c>
      <c r="F147" s="60">
        <v>11.99</v>
      </c>
      <c r="G147" s="60">
        <v>2.4</v>
      </c>
      <c r="H147" s="60">
        <v>14.39</v>
      </c>
      <c r="I147" s="60"/>
      <c r="J147" s="200">
        <f t="shared" si="5"/>
        <v>10011.06</v>
      </c>
      <c r="K147" s="62"/>
      <c r="L147" s="63"/>
      <c r="M147" s="63"/>
      <c r="N147" s="63"/>
      <c r="O147" s="63"/>
      <c r="P147" s="60">
        <v>11.99</v>
      </c>
      <c r="Q147" s="63"/>
      <c r="R147" s="63"/>
      <c r="S147" s="63"/>
      <c r="T147" s="63"/>
      <c r="U147" s="63"/>
      <c r="V147" s="63"/>
      <c r="W147" s="64"/>
      <c r="X147" s="65"/>
      <c r="Y147" s="65"/>
      <c r="Z147" s="65"/>
      <c r="AA147" s="65"/>
      <c r="AB147" s="65"/>
      <c r="AC147" s="91"/>
    </row>
    <row r="148" spans="1:29" ht="12" customHeight="1" x14ac:dyDescent="0.25">
      <c r="A148" s="91"/>
      <c r="B148" s="202" t="s">
        <v>211</v>
      </c>
      <c r="C148" s="58" t="s">
        <v>81</v>
      </c>
      <c r="D148" s="58" t="s">
        <v>82</v>
      </c>
      <c r="E148" s="59" t="s">
        <v>180</v>
      </c>
      <c r="F148" s="72">
        <v>30</v>
      </c>
      <c r="G148" s="60">
        <v>6</v>
      </c>
      <c r="H148" s="60">
        <v>36</v>
      </c>
      <c r="I148" s="60"/>
      <c r="J148" s="200">
        <f t="shared" si="5"/>
        <v>9975.06</v>
      </c>
      <c r="K148" s="62"/>
      <c r="L148" s="63"/>
      <c r="M148" s="63"/>
      <c r="N148" s="63"/>
      <c r="O148" s="63"/>
      <c r="P148" s="63"/>
      <c r="Q148" s="72">
        <v>30</v>
      </c>
      <c r="R148" s="63"/>
      <c r="S148" s="63"/>
      <c r="T148" s="63"/>
      <c r="U148" s="63"/>
      <c r="V148" s="63"/>
      <c r="W148" s="64"/>
      <c r="X148" s="65"/>
      <c r="Y148" s="65"/>
      <c r="Z148" s="65"/>
      <c r="AA148" s="65"/>
      <c r="AB148" s="65"/>
      <c r="AC148" s="91"/>
    </row>
    <row r="149" spans="1:29" ht="12" customHeight="1" x14ac:dyDescent="0.5">
      <c r="A149" s="91"/>
      <c r="B149" s="202" t="s">
        <v>212</v>
      </c>
      <c r="C149" s="58" t="s">
        <v>81</v>
      </c>
      <c r="D149" s="58" t="s">
        <v>82</v>
      </c>
      <c r="E149" s="68" t="s">
        <v>180</v>
      </c>
      <c r="F149" s="72">
        <v>30</v>
      </c>
      <c r="G149" s="60">
        <v>6</v>
      </c>
      <c r="H149" s="60">
        <v>36</v>
      </c>
      <c r="I149" s="60"/>
      <c r="J149" s="200">
        <f t="shared" si="5"/>
        <v>9939.06</v>
      </c>
      <c r="K149" s="62"/>
      <c r="L149" s="63"/>
      <c r="M149" s="63"/>
      <c r="N149" s="63"/>
      <c r="O149" s="63"/>
      <c r="P149" s="63"/>
      <c r="Q149" s="72">
        <v>30</v>
      </c>
      <c r="R149" s="63"/>
      <c r="S149" s="63"/>
      <c r="T149" s="63"/>
      <c r="U149" s="63"/>
      <c r="V149" s="63"/>
      <c r="W149" s="64"/>
      <c r="X149" s="65"/>
      <c r="Y149" s="65"/>
      <c r="Z149" s="65"/>
      <c r="AA149" s="65"/>
      <c r="AB149" s="65"/>
      <c r="AC149" s="91"/>
    </row>
    <row r="150" spans="1:29" ht="12" customHeight="1" x14ac:dyDescent="0.5">
      <c r="A150" s="91"/>
      <c r="B150" s="202" t="s">
        <v>213</v>
      </c>
      <c r="C150" s="69" t="s">
        <v>205</v>
      </c>
      <c r="D150" s="69" t="s">
        <v>103</v>
      </c>
      <c r="E150" s="77" t="s">
        <v>297</v>
      </c>
      <c r="F150" s="60">
        <v>1799.48</v>
      </c>
      <c r="G150" s="60">
        <v>0</v>
      </c>
      <c r="H150" s="60">
        <v>1799.48</v>
      </c>
      <c r="I150" s="60"/>
      <c r="J150" s="200">
        <f t="shared" si="5"/>
        <v>8139.58</v>
      </c>
      <c r="K150" s="60">
        <v>1799.48</v>
      </c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4"/>
      <c r="X150" s="65"/>
      <c r="Y150" s="65"/>
      <c r="Z150" s="65"/>
      <c r="AA150" s="65"/>
      <c r="AB150" s="65"/>
      <c r="AC150" s="91"/>
    </row>
    <row r="151" spans="1:29" ht="12" customHeight="1" x14ac:dyDescent="0.5">
      <c r="A151" s="91"/>
      <c r="B151" s="202" t="s">
        <v>213</v>
      </c>
      <c r="C151" s="69" t="s">
        <v>206</v>
      </c>
      <c r="D151" s="69" t="s">
        <v>103</v>
      </c>
      <c r="E151" s="77" t="s">
        <v>297</v>
      </c>
      <c r="F151" s="60">
        <v>143.77000000000001</v>
      </c>
      <c r="G151" s="60">
        <v>0</v>
      </c>
      <c r="H151" s="60">
        <v>143.77000000000001</v>
      </c>
      <c r="I151" s="60"/>
      <c r="J151" s="200">
        <f t="shared" si="5"/>
        <v>7995.8099999999995</v>
      </c>
      <c r="K151" s="60">
        <v>143.77000000000001</v>
      </c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4"/>
      <c r="X151" s="65"/>
      <c r="Y151" s="65"/>
      <c r="Z151" s="65"/>
      <c r="AA151" s="65"/>
      <c r="AB151" s="65"/>
      <c r="AC151" s="91"/>
    </row>
    <row r="152" spans="1:29" ht="12" customHeight="1" x14ac:dyDescent="0.25">
      <c r="A152" s="91"/>
      <c r="B152" s="208" t="s">
        <v>234</v>
      </c>
      <c r="C152" s="58" t="s">
        <v>57</v>
      </c>
      <c r="D152" s="81" t="s">
        <v>58</v>
      </c>
      <c r="E152" s="59" t="s">
        <v>180</v>
      </c>
      <c r="F152" s="60">
        <v>43.63</v>
      </c>
      <c r="G152" s="60">
        <v>8.74</v>
      </c>
      <c r="H152" s="60">
        <v>52.37</v>
      </c>
      <c r="I152" s="60"/>
      <c r="J152" s="283">
        <f t="shared" si="5"/>
        <v>7943.44</v>
      </c>
      <c r="K152" s="62"/>
      <c r="L152" s="63"/>
      <c r="M152" s="63"/>
      <c r="N152" s="63"/>
      <c r="O152" s="63"/>
      <c r="P152" s="63"/>
      <c r="Q152" s="63"/>
      <c r="R152" s="63"/>
      <c r="S152" s="63"/>
      <c r="T152" s="63"/>
      <c r="U152" s="60">
        <v>43.63</v>
      </c>
      <c r="V152" s="63"/>
      <c r="W152" s="64"/>
      <c r="X152" s="65"/>
      <c r="Y152" s="65"/>
      <c r="Z152" s="65"/>
      <c r="AA152" s="65"/>
      <c r="AB152" s="65"/>
      <c r="AC152" s="91"/>
    </row>
    <row r="153" spans="1:29" ht="12" customHeight="1" x14ac:dyDescent="0.5">
      <c r="A153" s="91"/>
      <c r="B153" s="208" t="s">
        <v>235</v>
      </c>
      <c r="C153" s="58" t="s">
        <v>214</v>
      </c>
      <c r="D153" s="58" t="s">
        <v>69</v>
      </c>
      <c r="E153" s="68" t="s">
        <v>180</v>
      </c>
      <c r="F153" s="60">
        <v>100</v>
      </c>
      <c r="G153" s="60">
        <v>0</v>
      </c>
      <c r="H153" s="60">
        <v>100</v>
      </c>
      <c r="I153" s="60"/>
      <c r="J153" s="283">
        <f t="shared" si="5"/>
        <v>7843.44</v>
      </c>
      <c r="K153" s="62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4"/>
      <c r="X153" s="65"/>
      <c r="Y153" s="65"/>
      <c r="Z153" s="65"/>
      <c r="AA153" s="65"/>
      <c r="AB153" s="65"/>
      <c r="AC153" s="91"/>
    </row>
    <row r="154" spans="1:29" ht="12" customHeight="1" x14ac:dyDescent="0.5">
      <c r="A154" s="91"/>
      <c r="B154" s="208" t="s">
        <v>235</v>
      </c>
      <c r="C154" s="81" t="s">
        <v>215</v>
      </c>
      <c r="D154" s="81" t="s">
        <v>216</v>
      </c>
      <c r="E154" s="68" t="s">
        <v>180</v>
      </c>
      <c r="F154" s="60">
        <v>72</v>
      </c>
      <c r="G154" s="60">
        <v>14.4</v>
      </c>
      <c r="H154" s="60">
        <v>86.4</v>
      </c>
      <c r="I154" s="60"/>
      <c r="J154" s="283">
        <f t="shared" si="5"/>
        <v>7757.04</v>
      </c>
      <c r="K154" s="62"/>
      <c r="L154" s="63"/>
      <c r="M154" s="63"/>
      <c r="N154" s="63"/>
      <c r="O154" s="63"/>
      <c r="P154" s="63"/>
      <c r="Q154" s="63"/>
      <c r="R154" s="63"/>
      <c r="S154" s="63"/>
      <c r="T154" s="63"/>
      <c r="U154" s="60">
        <v>72</v>
      </c>
      <c r="V154" s="63"/>
      <c r="W154" s="64"/>
      <c r="X154" s="65"/>
      <c r="Y154" s="65"/>
      <c r="Z154" s="65"/>
      <c r="AA154" s="65"/>
      <c r="AB154" s="65"/>
      <c r="AC154" s="91"/>
    </row>
    <row r="155" spans="1:29" ht="12" customHeight="1" x14ac:dyDescent="0.5">
      <c r="A155" s="91"/>
      <c r="B155" s="208" t="s">
        <v>235</v>
      </c>
      <c r="C155" s="81" t="s">
        <v>217</v>
      </c>
      <c r="D155" s="81" t="s">
        <v>267</v>
      </c>
      <c r="E155" s="68" t="s">
        <v>180</v>
      </c>
      <c r="F155" s="60">
        <v>360</v>
      </c>
      <c r="G155" s="60">
        <v>72</v>
      </c>
      <c r="H155" s="60">
        <v>432</v>
      </c>
      <c r="I155" s="60"/>
      <c r="J155" s="283">
        <f t="shared" si="5"/>
        <v>7325.04</v>
      </c>
      <c r="K155" s="62"/>
      <c r="L155" s="63"/>
      <c r="M155" s="63"/>
      <c r="N155" s="63"/>
      <c r="O155" s="63"/>
      <c r="P155" s="60">
        <v>360</v>
      </c>
      <c r="Q155" s="63"/>
      <c r="R155" s="63"/>
      <c r="S155" s="63"/>
      <c r="T155" s="63"/>
      <c r="U155" s="63"/>
      <c r="V155" s="63"/>
      <c r="W155" s="64"/>
      <c r="X155" s="65"/>
      <c r="Y155" s="65"/>
      <c r="Z155" s="65"/>
      <c r="AA155" s="65"/>
      <c r="AB155" s="65"/>
      <c r="AC155" s="91"/>
    </row>
    <row r="156" spans="1:29" ht="12" customHeight="1" x14ac:dyDescent="0.5">
      <c r="A156" s="91"/>
      <c r="B156" s="208" t="s">
        <v>235</v>
      </c>
      <c r="C156" s="81" t="s">
        <v>220</v>
      </c>
      <c r="D156" s="81" t="s">
        <v>84</v>
      </c>
      <c r="E156" s="68" t="s">
        <v>180</v>
      </c>
      <c r="F156" s="60">
        <v>301.75</v>
      </c>
      <c r="G156" s="60">
        <v>60.35</v>
      </c>
      <c r="H156" s="60">
        <v>362.1</v>
      </c>
      <c r="I156" s="60"/>
      <c r="J156" s="283">
        <f t="shared" si="5"/>
        <v>6962.94</v>
      </c>
      <c r="K156" s="62"/>
      <c r="L156" s="63"/>
      <c r="M156" s="63"/>
      <c r="N156" s="63"/>
      <c r="O156" s="63"/>
      <c r="P156" s="63"/>
      <c r="Q156" s="63"/>
      <c r="R156" s="63"/>
      <c r="S156" s="63"/>
      <c r="T156" s="63"/>
      <c r="U156" s="60">
        <v>301.75</v>
      </c>
      <c r="V156" s="63"/>
      <c r="W156" s="64"/>
      <c r="X156" s="65"/>
      <c r="Y156" s="65"/>
      <c r="Z156" s="65"/>
      <c r="AA156" s="65"/>
      <c r="AB156" s="65"/>
      <c r="AC156" s="91"/>
    </row>
    <row r="157" spans="1:29" ht="12" customHeight="1" x14ac:dyDescent="0.5">
      <c r="A157" s="91"/>
      <c r="B157" s="208" t="s">
        <v>235</v>
      </c>
      <c r="C157" s="81" t="s">
        <v>218</v>
      </c>
      <c r="D157" s="81" t="s">
        <v>219</v>
      </c>
      <c r="E157" s="68" t="s">
        <v>180</v>
      </c>
      <c r="F157" s="60">
        <v>158.13999999999999</v>
      </c>
      <c r="G157" s="60">
        <v>31.63</v>
      </c>
      <c r="H157" s="60">
        <v>189.77</v>
      </c>
      <c r="I157" s="60"/>
      <c r="J157" s="283">
        <f t="shared" si="5"/>
        <v>6773.1699999999992</v>
      </c>
      <c r="K157" s="62"/>
      <c r="L157" s="63"/>
      <c r="M157" s="63"/>
      <c r="N157" s="63"/>
      <c r="O157" s="63"/>
      <c r="P157" s="63"/>
      <c r="Q157" s="63"/>
      <c r="R157" s="63"/>
      <c r="S157" s="63"/>
      <c r="T157" s="63"/>
      <c r="U157" s="60">
        <v>158.13999999999999</v>
      </c>
      <c r="V157" s="63"/>
      <c r="W157" s="64"/>
      <c r="X157" s="65"/>
      <c r="Y157" s="65"/>
      <c r="Z157" s="65"/>
      <c r="AA157" s="65"/>
      <c r="AB157" s="65"/>
      <c r="AC157" s="91"/>
    </row>
    <row r="158" spans="1:29" ht="12" customHeight="1" x14ac:dyDescent="0.5">
      <c r="A158" s="91"/>
      <c r="B158" s="208" t="s">
        <v>235</v>
      </c>
      <c r="C158" s="81" t="s">
        <v>328</v>
      </c>
      <c r="D158" s="81" t="s">
        <v>113</v>
      </c>
      <c r="E158" s="68" t="s">
        <v>180</v>
      </c>
      <c r="F158" s="60">
        <v>180</v>
      </c>
      <c r="G158" s="60">
        <v>36</v>
      </c>
      <c r="H158" s="60">
        <v>216</v>
      </c>
      <c r="I158" s="60"/>
      <c r="J158" s="283">
        <f t="shared" si="5"/>
        <v>6557.1699999999992</v>
      </c>
      <c r="K158" s="62"/>
      <c r="L158" s="63"/>
      <c r="M158" s="63"/>
      <c r="N158" s="63"/>
      <c r="O158" s="63"/>
      <c r="P158" s="63"/>
      <c r="Q158" s="63"/>
      <c r="R158" s="63"/>
      <c r="S158" s="60">
        <v>180</v>
      </c>
      <c r="T158" s="63"/>
      <c r="U158" s="63"/>
      <c r="V158" s="63"/>
      <c r="W158" s="64"/>
      <c r="X158" s="65"/>
      <c r="Y158" s="65"/>
      <c r="Z158" s="65"/>
      <c r="AA158" s="65"/>
      <c r="AB158" s="65"/>
      <c r="AC158" s="91"/>
    </row>
    <row r="159" spans="1:29" ht="12" customHeight="1" x14ac:dyDescent="0.5">
      <c r="A159" s="91"/>
      <c r="B159" s="208" t="s">
        <v>235</v>
      </c>
      <c r="C159" s="81" t="s">
        <v>221</v>
      </c>
      <c r="D159" s="81" t="s">
        <v>222</v>
      </c>
      <c r="E159" s="68" t="s">
        <v>180</v>
      </c>
      <c r="F159" s="60">
        <v>230</v>
      </c>
      <c r="G159" s="60">
        <v>0</v>
      </c>
      <c r="H159" s="60">
        <v>230</v>
      </c>
      <c r="I159" s="60"/>
      <c r="J159" s="283">
        <f t="shared" si="5"/>
        <v>6327.1699999999992</v>
      </c>
      <c r="K159" s="62"/>
      <c r="L159" s="63"/>
      <c r="M159" s="63"/>
      <c r="N159" s="63"/>
      <c r="O159" s="63"/>
      <c r="P159" s="63"/>
      <c r="Q159" s="63">
        <v>230</v>
      </c>
      <c r="R159" s="63"/>
      <c r="S159" s="63"/>
      <c r="T159" s="63"/>
      <c r="U159" s="60"/>
      <c r="V159" s="63"/>
      <c r="W159" s="64"/>
      <c r="X159" s="65"/>
      <c r="Y159" s="65"/>
      <c r="Z159" s="65"/>
      <c r="AA159" s="65"/>
      <c r="AB159" s="65"/>
      <c r="AC159" s="91"/>
    </row>
    <row r="160" spans="1:29" ht="12" customHeight="1" x14ac:dyDescent="0.5">
      <c r="A160" s="91"/>
      <c r="B160" s="208" t="s">
        <v>235</v>
      </c>
      <c r="C160" s="81" t="s">
        <v>223</v>
      </c>
      <c r="D160" s="81" t="s">
        <v>63</v>
      </c>
      <c r="E160" s="68" t="s">
        <v>180</v>
      </c>
      <c r="F160" s="60">
        <v>1540</v>
      </c>
      <c r="G160" s="60">
        <v>0</v>
      </c>
      <c r="H160" s="60">
        <v>1540</v>
      </c>
      <c r="I160" s="60"/>
      <c r="J160" s="283">
        <f t="shared" si="5"/>
        <v>4787.1699999999992</v>
      </c>
      <c r="K160" s="62"/>
      <c r="L160" s="63"/>
      <c r="M160" s="63"/>
      <c r="N160" s="60">
        <v>1540</v>
      </c>
      <c r="O160" s="63"/>
      <c r="P160" s="63"/>
      <c r="Q160" s="63"/>
      <c r="R160" s="63"/>
      <c r="S160" s="63"/>
      <c r="T160" s="63"/>
      <c r="U160" s="63"/>
      <c r="V160" s="63"/>
      <c r="W160" s="64"/>
      <c r="X160" s="65"/>
      <c r="Y160" s="65"/>
      <c r="Z160" s="65"/>
      <c r="AA160" s="65"/>
      <c r="AB160" s="65"/>
      <c r="AC160" s="91"/>
    </row>
    <row r="161" spans="1:29" ht="12" customHeight="1" x14ac:dyDescent="0.5">
      <c r="A161" s="91"/>
      <c r="B161" s="208" t="s">
        <v>235</v>
      </c>
      <c r="C161" s="81" t="s">
        <v>223</v>
      </c>
      <c r="D161" s="81" t="s">
        <v>63</v>
      </c>
      <c r="E161" s="68" t="s">
        <v>180</v>
      </c>
      <c r="F161" s="60">
        <v>1820</v>
      </c>
      <c r="G161" s="60">
        <v>0</v>
      </c>
      <c r="H161" s="60">
        <v>1820</v>
      </c>
      <c r="I161" s="60"/>
      <c r="J161" s="283">
        <f t="shared" si="5"/>
        <v>2967.1699999999992</v>
      </c>
      <c r="K161" s="62"/>
      <c r="L161" s="63"/>
      <c r="M161" s="63"/>
      <c r="N161" s="60">
        <v>1820</v>
      </c>
      <c r="O161" s="63"/>
      <c r="P161" s="63"/>
      <c r="Q161" s="63"/>
      <c r="R161" s="63"/>
      <c r="S161" s="63"/>
      <c r="T161" s="63"/>
      <c r="U161" s="63"/>
      <c r="V161" s="63"/>
      <c r="W161" s="64"/>
      <c r="X161" s="65"/>
      <c r="Y161" s="65"/>
      <c r="Z161" s="65"/>
      <c r="AA161" s="65"/>
      <c r="AB161" s="65"/>
      <c r="AC161" s="91"/>
    </row>
    <row r="162" spans="1:29" ht="12" customHeight="1" x14ac:dyDescent="0.5">
      <c r="A162" s="91"/>
      <c r="B162" s="208" t="s">
        <v>235</v>
      </c>
      <c r="C162" s="81" t="s">
        <v>224</v>
      </c>
      <c r="D162" s="81" t="s">
        <v>71</v>
      </c>
      <c r="E162" s="68" t="s">
        <v>180</v>
      </c>
      <c r="F162" s="60">
        <v>468</v>
      </c>
      <c r="G162" s="60">
        <v>0</v>
      </c>
      <c r="H162" s="60">
        <v>468</v>
      </c>
      <c r="I162" s="60"/>
      <c r="J162" s="283">
        <f t="shared" si="5"/>
        <v>2499.1699999999992</v>
      </c>
      <c r="K162" s="62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4"/>
      <c r="X162" s="65"/>
      <c r="Y162" s="65"/>
      <c r="Z162" s="65"/>
      <c r="AA162" s="65"/>
      <c r="AB162" s="65"/>
      <c r="AC162" s="91"/>
    </row>
    <row r="163" spans="1:29" ht="12" customHeight="1" x14ac:dyDescent="0.5">
      <c r="A163" s="91"/>
      <c r="B163" s="208" t="s">
        <v>235</v>
      </c>
      <c r="C163" s="58" t="s">
        <v>74</v>
      </c>
      <c r="D163" s="58" t="s">
        <v>75</v>
      </c>
      <c r="E163" s="68" t="s">
        <v>180</v>
      </c>
      <c r="F163" s="60">
        <v>200</v>
      </c>
      <c r="G163" s="60">
        <v>40</v>
      </c>
      <c r="H163" s="60">
        <v>240</v>
      </c>
      <c r="I163" s="60"/>
      <c r="J163" s="283">
        <f t="shared" si="5"/>
        <v>2259.1699999999992</v>
      </c>
      <c r="K163" s="62"/>
      <c r="L163" s="63"/>
      <c r="M163" s="63">
        <v>200</v>
      </c>
      <c r="N163" s="63"/>
      <c r="O163" s="63"/>
      <c r="P163" s="63"/>
      <c r="Q163" s="63"/>
      <c r="R163" s="63"/>
      <c r="S163" s="63"/>
      <c r="T163" s="63"/>
      <c r="U163" s="63"/>
      <c r="V163" s="63"/>
      <c r="W163" s="64"/>
      <c r="X163" s="65"/>
      <c r="Y163" s="65"/>
      <c r="Z163" s="65"/>
      <c r="AA163" s="65"/>
      <c r="AB163" s="65"/>
      <c r="AC163" s="91"/>
    </row>
    <row r="164" spans="1:29" ht="12" customHeight="1" x14ac:dyDescent="0.5">
      <c r="A164" s="91"/>
      <c r="B164" s="208" t="s">
        <v>235</v>
      </c>
      <c r="C164" s="58" t="s">
        <v>60</v>
      </c>
      <c r="D164" s="58" t="s">
        <v>61</v>
      </c>
      <c r="E164" s="68" t="s">
        <v>180</v>
      </c>
      <c r="F164" s="60">
        <v>11.63</v>
      </c>
      <c r="G164" s="60">
        <v>2.33</v>
      </c>
      <c r="H164" s="60">
        <v>13.96</v>
      </c>
      <c r="I164" s="60"/>
      <c r="J164" s="283">
        <f t="shared" si="5"/>
        <v>2245.2099999999991</v>
      </c>
      <c r="K164" s="62"/>
      <c r="L164" s="63"/>
      <c r="M164" s="60"/>
      <c r="N164" s="63"/>
      <c r="O164" s="63"/>
      <c r="P164" s="60">
        <v>11.63</v>
      </c>
      <c r="Q164" s="63"/>
      <c r="R164" s="63"/>
      <c r="S164" s="63"/>
      <c r="T164" s="63"/>
      <c r="U164" s="63"/>
      <c r="V164" s="63"/>
      <c r="W164" s="64"/>
      <c r="X164" s="65"/>
      <c r="Y164" s="65"/>
      <c r="Z164" s="65"/>
      <c r="AA164" s="65"/>
      <c r="AB164" s="65"/>
      <c r="AC164" s="91"/>
    </row>
    <row r="165" spans="1:29" ht="12" customHeight="1" x14ac:dyDescent="0.5">
      <c r="A165" s="91"/>
      <c r="B165" s="208" t="s">
        <v>236</v>
      </c>
      <c r="C165" s="81" t="s">
        <v>225</v>
      </c>
      <c r="D165" s="81" t="s">
        <v>82</v>
      </c>
      <c r="E165" s="68" t="s">
        <v>180</v>
      </c>
      <c r="F165" s="60">
        <v>135</v>
      </c>
      <c r="G165" s="60">
        <v>27</v>
      </c>
      <c r="H165" s="60">
        <v>162</v>
      </c>
      <c r="I165" s="60"/>
      <c r="J165" s="283">
        <f t="shared" si="5"/>
        <v>2083.2099999999991</v>
      </c>
      <c r="K165" s="62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4"/>
      <c r="X165" s="65"/>
      <c r="Y165" s="65"/>
      <c r="Z165" s="65"/>
      <c r="AA165" s="65"/>
      <c r="AB165" s="65"/>
      <c r="AC165" s="91"/>
    </row>
    <row r="166" spans="1:29" ht="12" customHeight="1" x14ac:dyDescent="0.5">
      <c r="A166" s="91"/>
      <c r="B166" s="208" t="s">
        <v>237</v>
      </c>
      <c r="C166" s="58" t="s">
        <v>64</v>
      </c>
      <c r="D166" s="58" t="s">
        <v>65</v>
      </c>
      <c r="E166" s="77" t="s">
        <v>297</v>
      </c>
      <c r="F166" s="60"/>
      <c r="G166" s="60"/>
      <c r="H166" s="60"/>
      <c r="I166" s="67">
        <v>10008.120000000001</v>
      </c>
      <c r="J166" s="283">
        <f>J165+I166</f>
        <v>12091.33</v>
      </c>
      <c r="K166" s="62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4"/>
      <c r="X166" s="65"/>
      <c r="Y166" s="65"/>
      <c r="Z166" s="65"/>
      <c r="AA166" s="65"/>
      <c r="AB166" s="65"/>
      <c r="AC166" s="91"/>
    </row>
    <row r="167" spans="1:29" ht="12" customHeight="1" x14ac:dyDescent="0.5">
      <c r="A167" s="91"/>
      <c r="B167" s="208" t="s">
        <v>237</v>
      </c>
      <c r="C167" s="81" t="s">
        <v>226</v>
      </c>
      <c r="D167" s="81" t="s">
        <v>227</v>
      </c>
      <c r="E167" s="68" t="s">
        <v>180</v>
      </c>
      <c r="F167" s="60">
        <v>3930</v>
      </c>
      <c r="G167" s="60">
        <v>0</v>
      </c>
      <c r="H167" s="60">
        <v>3930</v>
      </c>
      <c r="I167" s="60"/>
      <c r="J167" s="283">
        <f t="shared" si="5"/>
        <v>8161.33</v>
      </c>
      <c r="K167" s="62"/>
      <c r="L167" s="63"/>
      <c r="M167" s="63"/>
      <c r="N167" s="63"/>
      <c r="O167" s="63"/>
      <c r="P167" s="63"/>
      <c r="Q167" s="63"/>
      <c r="R167" s="63"/>
      <c r="S167" s="63"/>
      <c r="T167" s="60">
        <v>3930</v>
      </c>
      <c r="U167" s="63"/>
      <c r="V167" s="63"/>
      <c r="W167" s="64"/>
      <c r="X167" s="65"/>
      <c r="Y167" s="65"/>
      <c r="Z167" s="65"/>
      <c r="AA167" s="65"/>
      <c r="AB167" s="65"/>
      <c r="AC167" s="91"/>
    </row>
    <row r="168" spans="1:29" ht="12" customHeight="1" x14ac:dyDescent="0.5">
      <c r="A168" s="91"/>
      <c r="B168" s="208" t="s">
        <v>299</v>
      </c>
      <c r="C168" s="58" t="s">
        <v>90</v>
      </c>
      <c r="D168" s="58" t="s">
        <v>91</v>
      </c>
      <c r="E168" s="77" t="s">
        <v>298</v>
      </c>
      <c r="F168" s="60">
        <v>14.5</v>
      </c>
      <c r="G168" s="60">
        <v>2.9</v>
      </c>
      <c r="H168" s="60">
        <v>17.399999999999999</v>
      </c>
      <c r="I168" s="60"/>
      <c r="J168" s="283">
        <f t="shared" si="5"/>
        <v>8143.93</v>
      </c>
      <c r="K168" s="62"/>
      <c r="L168" s="63"/>
      <c r="M168" s="63"/>
      <c r="N168" s="63"/>
      <c r="O168" s="63"/>
      <c r="P168" s="60">
        <v>14.5</v>
      </c>
      <c r="Q168" s="63"/>
      <c r="R168" s="63"/>
      <c r="S168" s="63"/>
      <c r="T168" s="60"/>
      <c r="U168" s="63"/>
      <c r="V168" s="63"/>
      <c r="W168" s="64"/>
      <c r="X168" s="65"/>
      <c r="Y168" s="65"/>
      <c r="Z168" s="65"/>
      <c r="AA168" s="65"/>
      <c r="AB168" s="65"/>
      <c r="AC168" s="91"/>
    </row>
    <row r="169" spans="1:29" ht="12" customHeight="1" x14ac:dyDescent="0.5">
      <c r="A169" s="91"/>
      <c r="B169" s="208" t="s">
        <v>300</v>
      </c>
      <c r="C169" s="81" t="s">
        <v>317</v>
      </c>
      <c r="D169" s="81" t="s">
        <v>288</v>
      </c>
      <c r="E169" s="68" t="s">
        <v>181</v>
      </c>
      <c r="F169" s="60">
        <v>180</v>
      </c>
      <c r="G169" s="60">
        <v>36</v>
      </c>
      <c r="H169" s="60">
        <v>216</v>
      </c>
      <c r="I169" s="60"/>
      <c r="J169" s="283">
        <f t="shared" si="5"/>
        <v>7927.93</v>
      </c>
      <c r="K169" s="62"/>
      <c r="L169" s="63"/>
      <c r="M169" s="63"/>
      <c r="N169" s="63"/>
      <c r="O169" s="63"/>
      <c r="P169" s="63"/>
      <c r="Q169" s="63"/>
      <c r="R169" s="63"/>
      <c r="S169" s="63"/>
      <c r="T169" s="60"/>
      <c r="U169" s="60">
        <v>180</v>
      </c>
      <c r="V169" s="63"/>
      <c r="W169" s="64"/>
      <c r="X169" s="65"/>
      <c r="Y169" s="65"/>
      <c r="Z169" s="65"/>
      <c r="AA169" s="65"/>
      <c r="AB169" s="65"/>
      <c r="AC169" s="91"/>
    </row>
    <row r="170" spans="1:29" ht="12" customHeight="1" x14ac:dyDescent="0.5">
      <c r="A170" s="91"/>
      <c r="B170" s="208" t="s">
        <v>245</v>
      </c>
      <c r="C170" s="69" t="s">
        <v>205</v>
      </c>
      <c r="D170" s="69" t="s">
        <v>320</v>
      </c>
      <c r="E170" s="77" t="s">
        <v>297</v>
      </c>
      <c r="F170" s="60">
        <v>1717.64</v>
      </c>
      <c r="G170" s="60">
        <v>0</v>
      </c>
      <c r="H170" s="60">
        <v>1717.64</v>
      </c>
      <c r="I170" s="60"/>
      <c r="J170" s="283">
        <f t="shared" si="5"/>
        <v>6210.29</v>
      </c>
      <c r="K170" s="62">
        <f t="shared" ref="K170:K171" si="6">F170</f>
        <v>1717.64</v>
      </c>
      <c r="L170" s="63"/>
      <c r="M170" s="63"/>
      <c r="N170" s="63"/>
      <c r="O170" s="63"/>
      <c r="P170" s="63"/>
      <c r="Q170" s="63"/>
      <c r="R170" s="63"/>
      <c r="S170" s="63"/>
      <c r="T170" s="60"/>
      <c r="U170" s="63"/>
      <c r="V170" s="63"/>
      <c r="W170" s="64"/>
      <c r="X170" s="65"/>
      <c r="Y170" s="65"/>
      <c r="Z170" s="65"/>
      <c r="AA170" s="65"/>
      <c r="AB170" s="65"/>
      <c r="AC170" s="91"/>
    </row>
    <row r="171" spans="1:29" ht="12" customHeight="1" thickBot="1" x14ac:dyDescent="0.55000000000000004">
      <c r="A171" s="91"/>
      <c r="B171" s="208" t="s">
        <v>245</v>
      </c>
      <c r="C171" s="69" t="s">
        <v>206</v>
      </c>
      <c r="D171" s="69" t="s">
        <v>321</v>
      </c>
      <c r="E171" s="77" t="s">
        <v>297</v>
      </c>
      <c r="F171" s="60">
        <v>153.46</v>
      </c>
      <c r="G171" s="60">
        <v>0</v>
      </c>
      <c r="H171" s="60">
        <v>153.46</v>
      </c>
      <c r="I171" s="60"/>
      <c r="J171" s="283">
        <f t="shared" si="5"/>
        <v>6056.83</v>
      </c>
      <c r="K171" s="62">
        <f t="shared" si="6"/>
        <v>153.46</v>
      </c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4"/>
      <c r="X171" s="65"/>
      <c r="Y171" s="65"/>
      <c r="Z171" s="65"/>
      <c r="AA171" s="65"/>
      <c r="AB171" s="65"/>
      <c r="AC171" s="91"/>
    </row>
    <row r="172" spans="1:29" ht="19.2" thickTop="1" thickBot="1" x14ac:dyDescent="0.55000000000000004">
      <c r="A172" s="91"/>
      <c r="B172" s="209"/>
      <c r="C172" s="99"/>
      <c r="D172" s="100"/>
      <c r="E172" s="99"/>
      <c r="F172" s="60">
        <f>SUM(F2:F171)</f>
        <v>189680.14</v>
      </c>
      <c r="G172" s="60">
        <f>SUM(G2:G171)</f>
        <v>3604.6519999999996</v>
      </c>
      <c r="H172" s="60">
        <f>SUM(H2:H171)</f>
        <v>193286.81999999998</v>
      </c>
      <c r="I172" s="275">
        <f>SUM(I2:I171)</f>
        <v>197070.06</v>
      </c>
      <c r="J172" s="284" t="s">
        <v>312</v>
      </c>
      <c r="K172" s="75">
        <f t="shared" ref="K172:AB172" si="7">SUM(K2:K171)</f>
        <v>13599.46</v>
      </c>
      <c r="L172" s="60">
        <f t="shared" si="7"/>
        <v>4000.6</v>
      </c>
      <c r="M172" s="60">
        <f t="shared" si="7"/>
        <v>1818.88</v>
      </c>
      <c r="N172" s="60">
        <f t="shared" si="7"/>
        <v>11260.5</v>
      </c>
      <c r="O172" s="60">
        <f t="shared" si="7"/>
        <v>3218.87</v>
      </c>
      <c r="P172" s="60">
        <f t="shared" si="7"/>
        <v>1743.1300000000003</v>
      </c>
      <c r="Q172" s="60">
        <f t="shared" si="7"/>
        <v>320</v>
      </c>
      <c r="R172" s="60">
        <f t="shared" si="7"/>
        <v>153.28</v>
      </c>
      <c r="S172" s="60">
        <f t="shared" si="7"/>
        <v>1878</v>
      </c>
      <c r="T172" s="60">
        <f t="shared" si="7"/>
        <v>18516</v>
      </c>
      <c r="U172" s="60">
        <f t="shared" si="7"/>
        <v>11655.789999999995</v>
      </c>
      <c r="V172" s="60">
        <f t="shared" si="7"/>
        <v>61750</v>
      </c>
      <c r="W172" s="60">
        <f t="shared" si="7"/>
        <v>870</v>
      </c>
      <c r="X172" s="60">
        <f t="shared" si="7"/>
        <v>0</v>
      </c>
      <c r="Y172" s="60">
        <f t="shared" si="7"/>
        <v>0</v>
      </c>
      <c r="Z172" s="60">
        <f t="shared" si="7"/>
        <v>913.13</v>
      </c>
      <c r="AA172" s="60">
        <f t="shared" si="7"/>
        <v>0</v>
      </c>
      <c r="AB172" s="60">
        <f t="shared" si="7"/>
        <v>0</v>
      </c>
      <c r="AC172" s="293" t="s">
        <v>327</v>
      </c>
    </row>
    <row r="173" spans="1:29" ht="42" thickTop="1" x14ac:dyDescent="0.5">
      <c r="A173" s="91"/>
      <c r="B173" s="210"/>
      <c r="C173" s="91"/>
      <c r="D173" s="292" t="s">
        <v>327</v>
      </c>
      <c r="E173" s="91"/>
      <c r="F173" s="91"/>
      <c r="G173" s="91"/>
      <c r="H173" s="91"/>
      <c r="I173" s="91"/>
      <c r="J173" s="91"/>
      <c r="K173" s="250" t="s">
        <v>301</v>
      </c>
      <c r="L173" s="250" t="s">
        <v>6</v>
      </c>
      <c r="M173" s="250" t="s">
        <v>302</v>
      </c>
      <c r="N173" s="250" t="s">
        <v>303</v>
      </c>
      <c r="O173" s="250" t="s">
        <v>7</v>
      </c>
      <c r="P173" s="250" t="s">
        <v>5</v>
      </c>
      <c r="Q173" s="250" t="s">
        <v>9</v>
      </c>
      <c r="R173" s="250" t="s">
        <v>304</v>
      </c>
      <c r="S173" s="250" t="s">
        <v>3</v>
      </c>
      <c r="T173" s="250" t="s">
        <v>4</v>
      </c>
      <c r="U173" s="250" t="s">
        <v>305</v>
      </c>
      <c r="V173" s="250" t="s">
        <v>256</v>
      </c>
      <c r="W173" s="251" t="s">
        <v>275</v>
      </c>
      <c r="X173" s="252" t="s">
        <v>306</v>
      </c>
      <c r="Y173" s="252" t="s">
        <v>277</v>
      </c>
      <c r="Z173" s="252" t="s">
        <v>307</v>
      </c>
      <c r="AA173" s="252" t="s">
        <v>280</v>
      </c>
      <c r="AB173" s="252" t="s">
        <v>278</v>
      </c>
      <c r="AC173" s="91"/>
    </row>
    <row r="174" spans="1:29" x14ac:dyDescent="0.5">
      <c r="A174" s="91"/>
      <c r="B174" s="210"/>
      <c r="C174" s="91"/>
      <c r="D174" s="290" t="s">
        <v>325</v>
      </c>
      <c r="E174" s="291">
        <f>$J$171</f>
        <v>6056.83</v>
      </c>
      <c r="F174" s="91"/>
      <c r="G174" s="91"/>
      <c r="H174" s="91"/>
      <c r="I174" s="91"/>
      <c r="J174" s="91"/>
      <c r="K174" s="255"/>
      <c r="L174" s="255"/>
      <c r="M174" s="255"/>
      <c r="N174" s="255"/>
      <c r="O174" s="255"/>
      <c r="P174" s="255"/>
      <c r="Q174" s="255"/>
      <c r="R174" s="255"/>
      <c r="S174" s="255"/>
      <c r="T174" s="255"/>
      <c r="U174" s="253" t="s">
        <v>308</v>
      </c>
      <c r="V174" s="255"/>
      <c r="W174" s="256"/>
      <c r="X174" s="257"/>
      <c r="Y174" s="257"/>
      <c r="Z174" s="257"/>
      <c r="AA174" s="257"/>
      <c r="AB174" s="253" t="s">
        <v>308</v>
      </c>
      <c r="AC174" s="91"/>
    </row>
    <row r="175" spans="1:29" x14ac:dyDescent="0.5">
      <c r="A175" s="91"/>
      <c r="B175" s="210"/>
      <c r="C175" s="91"/>
      <c r="D175" s="290" t="s">
        <v>326</v>
      </c>
      <c r="E175" s="291">
        <v>190000</v>
      </c>
      <c r="F175" s="91"/>
      <c r="G175" s="91"/>
      <c r="H175" s="91"/>
      <c r="I175" s="91"/>
      <c r="J175" s="91"/>
      <c r="K175" s="255"/>
      <c r="L175" s="255"/>
      <c r="M175" s="255"/>
      <c r="N175" s="255"/>
      <c r="O175" s="255"/>
      <c r="P175" s="255"/>
      <c r="Q175" s="255"/>
      <c r="R175" s="255"/>
      <c r="S175" s="255"/>
      <c r="T175" s="255"/>
      <c r="U175" s="254">
        <f>SUM(K172:U172)</f>
        <v>68164.509999999995</v>
      </c>
      <c r="V175" s="255"/>
      <c r="W175" s="256"/>
      <c r="X175" s="257"/>
      <c r="Y175" s="257"/>
      <c r="Z175" s="257"/>
      <c r="AA175" s="257"/>
      <c r="AB175" s="254">
        <f>SUM(V172:AB172)</f>
        <v>63533.13</v>
      </c>
      <c r="AC175" s="91"/>
    </row>
    <row r="176" spans="1:29" x14ac:dyDescent="0.5">
      <c r="A176" s="91"/>
      <c r="B176" s="210"/>
      <c r="C176" s="91"/>
      <c r="D176" s="91"/>
      <c r="E176" s="91"/>
      <c r="F176" s="91"/>
      <c r="G176" s="91"/>
      <c r="H176" s="92"/>
      <c r="I176" s="93"/>
      <c r="J176" s="92"/>
      <c r="K176" s="248"/>
      <c r="L176" s="248"/>
      <c r="M176" s="248"/>
      <c r="N176" s="248"/>
      <c r="O176" s="248"/>
      <c r="P176" s="248"/>
      <c r="Q176" s="248"/>
      <c r="R176" s="248"/>
      <c r="S176" s="248"/>
      <c r="T176" s="248"/>
      <c r="U176" s="87"/>
      <c r="V176" s="248"/>
      <c r="W176" s="249"/>
      <c r="X176" s="91"/>
      <c r="Y176" s="91"/>
      <c r="Z176" s="91"/>
      <c r="AA176" s="91"/>
      <c r="AB176" s="87"/>
      <c r="AC176" s="91"/>
    </row>
    <row r="177" spans="1:29" x14ac:dyDescent="0.5">
      <c r="A177" s="91"/>
      <c r="B177" s="91"/>
      <c r="C177" s="94" t="s">
        <v>309</v>
      </c>
      <c r="D177" s="91"/>
      <c r="E177" s="91"/>
      <c r="F177" s="91"/>
      <c r="G177" s="91"/>
      <c r="H177" s="95"/>
      <c r="I177" s="93"/>
      <c r="J177" s="92"/>
      <c r="K177" s="248"/>
      <c r="L177" s="248"/>
      <c r="M177" s="248"/>
      <c r="N177" s="248"/>
      <c r="O177" s="248"/>
      <c r="P177" s="248"/>
      <c r="Q177" s="248"/>
      <c r="R177" s="248"/>
      <c r="S177" s="248"/>
      <c r="T177" s="248"/>
      <c r="U177" s="88"/>
      <c r="V177" s="248"/>
      <c r="W177" s="249"/>
      <c r="X177" s="91"/>
      <c r="Y177" s="91"/>
      <c r="Z177" s="91"/>
      <c r="AA177" s="91"/>
      <c r="AB177" s="89"/>
      <c r="AC177" s="91"/>
    </row>
    <row r="178" spans="1:29" x14ac:dyDescent="0.5">
      <c r="A178" s="91"/>
      <c r="B178" s="91"/>
      <c r="C178" s="96" t="s">
        <v>310</v>
      </c>
      <c r="D178" s="91"/>
      <c r="E178" s="91"/>
      <c r="F178" s="91"/>
      <c r="G178" s="91"/>
      <c r="H178" s="95"/>
      <c r="I178" s="93"/>
      <c r="J178" s="92"/>
      <c r="K178" s="248"/>
      <c r="L178" s="248"/>
      <c r="M178" s="248"/>
      <c r="N178" s="248"/>
      <c r="O178" s="248"/>
      <c r="P178" s="248"/>
      <c r="Q178" s="248"/>
      <c r="R178" s="248"/>
      <c r="S178" s="248"/>
      <c r="T178" s="248"/>
      <c r="U178" s="88"/>
      <c r="V178" s="248"/>
      <c r="W178" s="249"/>
      <c r="X178" s="91"/>
      <c r="Y178" s="91"/>
      <c r="Z178" s="91"/>
      <c r="AA178" s="91"/>
      <c r="AB178" s="89"/>
      <c r="AC178" s="91"/>
    </row>
    <row r="179" spans="1:29" ht="12" customHeight="1" thickBot="1" x14ac:dyDescent="0.55000000000000004">
      <c r="A179" s="91"/>
      <c r="B179" s="91"/>
      <c r="C179" s="96"/>
      <c r="D179" s="96" t="s">
        <v>292</v>
      </c>
      <c r="E179" s="97"/>
      <c r="F179" s="97"/>
      <c r="G179" s="97"/>
      <c r="H179" s="98"/>
      <c r="I179" s="92"/>
      <c r="J179" s="92"/>
      <c r="K179" s="248"/>
      <c r="L179" s="248"/>
      <c r="M179" s="248"/>
      <c r="N179" s="248"/>
      <c r="O179" s="248"/>
      <c r="P179" s="248"/>
      <c r="Q179" s="248"/>
      <c r="R179" s="248"/>
      <c r="S179" s="248"/>
      <c r="T179" s="248"/>
      <c r="U179" s="248"/>
      <c r="V179" s="248"/>
      <c r="W179" s="249"/>
      <c r="X179" s="91"/>
      <c r="Y179" s="91"/>
      <c r="Z179" s="91"/>
      <c r="AA179" s="91"/>
      <c r="AB179" s="91"/>
      <c r="AC179" s="91"/>
    </row>
    <row r="180" spans="1:29" ht="10.95" customHeight="1" x14ac:dyDescent="0.5">
      <c r="A180" s="91"/>
      <c r="B180" s="273"/>
      <c r="C180" s="270" t="s">
        <v>258</v>
      </c>
      <c r="D180" s="258" t="s">
        <v>99</v>
      </c>
      <c r="E180" s="258"/>
      <c r="F180" s="260">
        <v>125.25</v>
      </c>
      <c r="G180" s="260">
        <v>25.05</v>
      </c>
      <c r="H180" s="261">
        <v>150.30000000000001</v>
      </c>
      <c r="I180" s="91"/>
      <c r="J180" s="91"/>
      <c r="K180" s="248"/>
      <c r="L180" s="248"/>
      <c r="M180" s="248"/>
      <c r="N180" s="248"/>
      <c r="O180" s="248"/>
      <c r="P180" s="248"/>
      <c r="Q180" s="248"/>
      <c r="R180" s="248"/>
      <c r="S180" s="248"/>
      <c r="T180" s="248"/>
      <c r="U180" s="248"/>
      <c r="V180" s="248"/>
      <c r="W180" s="249"/>
      <c r="X180" s="91"/>
      <c r="Y180" s="91"/>
      <c r="Z180" s="91"/>
      <c r="AA180" s="91"/>
      <c r="AB180" s="91"/>
      <c r="AC180" s="91"/>
    </row>
    <row r="181" spans="1:29" ht="10.95" customHeight="1" x14ac:dyDescent="0.5">
      <c r="A181" s="91"/>
      <c r="B181" s="273"/>
      <c r="C181" s="271" t="s">
        <v>262</v>
      </c>
      <c r="D181" s="81" t="s">
        <v>259</v>
      </c>
      <c r="E181" s="81"/>
      <c r="F181" s="262">
        <v>434.11</v>
      </c>
      <c r="G181" s="262">
        <v>86.82</v>
      </c>
      <c r="H181" s="263">
        <v>520.92999999999995</v>
      </c>
      <c r="I181" s="91"/>
      <c r="J181" s="91"/>
      <c r="K181" s="248"/>
      <c r="L181" s="248"/>
      <c r="M181" s="248"/>
      <c r="N181" s="248"/>
      <c r="O181" s="248"/>
      <c r="P181" s="248"/>
      <c r="Q181" s="248"/>
      <c r="R181" s="248"/>
      <c r="S181" s="248"/>
      <c r="T181" s="248"/>
      <c r="U181" s="248"/>
      <c r="V181" s="248"/>
      <c r="W181" s="249"/>
      <c r="X181" s="91"/>
      <c r="Y181" s="91"/>
      <c r="Z181" s="91"/>
      <c r="AA181" s="91"/>
      <c r="AB181" s="91"/>
      <c r="AC181" s="91"/>
    </row>
    <row r="182" spans="1:29" ht="10.95" customHeight="1" x14ac:dyDescent="0.5">
      <c r="A182" s="91"/>
      <c r="B182" s="273"/>
      <c r="C182" s="271" t="s">
        <v>263</v>
      </c>
      <c r="D182" s="81" t="s">
        <v>264</v>
      </c>
      <c r="E182" s="81"/>
      <c r="F182" s="262">
        <v>396</v>
      </c>
      <c r="G182" s="262">
        <v>79.2</v>
      </c>
      <c r="H182" s="263">
        <v>475.2</v>
      </c>
      <c r="I182" s="91"/>
      <c r="J182" s="91"/>
      <c r="K182" s="248"/>
      <c r="L182" s="248"/>
      <c r="M182" s="248"/>
      <c r="N182" s="248"/>
      <c r="O182" s="248"/>
      <c r="P182" s="248"/>
      <c r="Q182" s="248"/>
      <c r="R182" s="248"/>
      <c r="S182" s="248"/>
      <c r="T182" s="248"/>
      <c r="U182" s="248"/>
      <c r="V182" s="248"/>
      <c r="W182" s="249"/>
      <c r="X182" s="91"/>
      <c r="Y182" s="91"/>
      <c r="Z182" s="91"/>
      <c r="AA182" s="91"/>
      <c r="AB182" s="91"/>
      <c r="AC182" s="91"/>
    </row>
    <row r="183" spans="1:29" ht="10.95" customHeight="1" x14ac:dyDescent="0.5">
      <c r="A183" s="91"/>
      <c r="B183" s="273"/>
      <c r="C183" s="271" t="s">
        <v>263</v>
      </c>
      <c r="D183" s="81" t="s">
        <v>264</v>
      </c>
      <c r="E183" s="81"/>
      <c r="F183" s="262">
        <v>54</v>
      </c>
      <c r="G183" s="262">
        <v>10.8</v>
      </c>
      <c r="H183" s="263">
        <v>64.8</v>
      </c>
      <c r="I183" s="91"/>
      <c r="J183" s="91"/>
      <c r="K183" s="248"/>
      <c r="L183" s="248"/>
      <c r="M183" s="248"/>
      <c r="N183" s="248"/>
      <c r="O183" s="248"/>
      <c r="P183" s="248"/>
      <c r="Q183" s="248"/>
      <c r="R183" s="248"/>
      <c r="S183" s="248"/>
      <c r="T183" s="248"/>
      <c r="U183" s="248"/>
      <c r="V183" s="248"/>
      <c r="W183" s="249"/>
      <c r="X183" s="91"/>
      <c r="Y183" s="91"/>
      <c r="Z183" s="91"/>
      <c r="AA183" s="91"/>
      <c r="AB183" s="91"/>
      <c r="AC183" s="91"/>
    </row>
    <row r="184" spans="1:29" ht="10.95" customHeight="1" x14ac:dyDescent="0.5">
      <c r="A184" s="91"/>
      <c r="B184" s="273"/>
      <c r="C184" s="271" t="s">
        <v>265</v>
      </c>
      <c r="D184" s="81" t="s">
        <v>266</v>
      </c>
      <c r="E184" s="81"/>
      <c r="F184" s="262">
        <v>795</v>
      </c>
      <c r="G184" s="262">
        <v>159</v>
      </c>
      <c r="H184" s="263">
        <v>954</v>
      </c>
      <c r="I184" s="91"/>
      <c r="J184" s="91"/>
      <c r="K184" s="248"/>
      <c r="L184" s="248"/>
      <c r="M184" s="248"/>
      <c r="N184" s="248"/>
      <c r="O184" s="248"/>
      <c r="P184" s="248"/>
      <c r="Q184" s="248"/>
      <c r="R184" s="248"/>
      <c r="S184" s="248"/>
      <c r="T184" s="248"/>
      <c r="U184" s="248"/>
      <c r="V184" s="248"/>
      <c r="W184" s="249"/>
      <c r="X184" s="91"/>
      <c r="Y184" s="91"/>
      <c r="Z184" s="91"/>
      <c r="AA184" s="91"/>
      <c r="AB184" s="91"/>
      <c r="AC184" s="91"/>
    </row>
    <row r="185" spans="1:29" ht="10.95" customHeight="1" x14ac:dyDescent="0.5">
      <c r="A185" s="91"/>
      <c r="B185" s="273"/>
      <c r="C185" s="271" t="s">
        <v>268</v>
      </c>
      <c r="D185" s="81" t="s">
        <v>113</v>
      </c>
      <c r="E185" s="81"/>
      <c r="F185" s="262">
        <v>890</v>
      </c>
      <c r="G185" s="262">
        <v>178</v>
      </c>
      <c r="H185" s="263">
        <v>1068</v>
      </c>
      <c r="I185" s="91"/>
      <c r="J185" s="91"/>
      <c r="K185" s="248"/>
      <c r="L185" s="248"/>
      <c r="M185" s="248"/>
      <c r="N185" s="248"/>
      <c r="O185" s="248"/>
      <c r="P185" s="248"/>
      <c r="Q185" s="248"/>
      <c r="R185" s="248"/>
      <c r="S185" s="248"/>
      <c r="T185" s="248"/>
      <c r="U185" s="248"/>
      <c r="V185" s="248"/>
      <c r="W185" s="249"/>
      <c r="X185" s="91"/>
      <c r="Y185" s="91"/>
      <c r="Z185" s="91"/>
      <c r="AA185" s="91"/>
      <c r="AB185" s="91"/>
      <c r="AC185" s="91"/>
    </row>
    <row r="186" spans="1:29" ht="10.95" customHeight="1" x14ac:dyDescent="0.5">
      <c r="A186" s="91"/>
      <c r="B186" s="273"/>
      <c r="C186" s="271" t="s">
        <v>269</v>
      </c>
      <c r="D186" s="81" t="s">
        <v>270</v>
      </c>
      <c r="E186" s="81"/>
      <c r="F186" s="262">
        <v>104</v>
      </c>
      <c r="G186" s="262">
        <v>20.8</v>
      </c>
      <c r="H186" s="263">
        <v>124.8</v>
      </c>
      <c r="I186" s="91"/>
      <c r="J186" s="91"/>
      <c r="K186" s="248"/>
      <c r="L186" s="248"/>
      <c r="M186" s="248"/>
      <c r="N186" s="248"/>
      <c r="O186" s="248"/>
      <c r="P186" s="248"/>
      <c r="Q186" s="248"/>
      <c r="R186" s="248"/>
      <c r="S186" s="248"/>
      <c r="T186" s="248"/>
      <c r="U186" s="248"/>
      <c r="V186" s="248"/>
      <c r="W186" s="249"/>
      <c r="X186" s="91"/>
      <c r="Y186" s="91"/>
      <c r="Z186" s="91"/>
      <c r="AA186" s="91"/>
      <c r="AB186" s="91"/>
      <c r="AC186" s="91"/>
    </row>
    <row r="187" spans="1:29" ht="10.95" customHeight="1" x14ac:dyDescent="0.5">
      <c r="A187" s="91"/>
      <c r="B187" s="273"/>
      <c r="C187" s="271" t="s">
        <v>285</v>
      </c>
      <c r="D187" s="81" t="s">
        <v>286</v>
      </c>
      <c r="E187" s="81"/>
      <c r="F187" s="262">
        <v>100</v>
      </c>
      <c r="G187" s="262">
        <v>0</v>
      </c>
      <c r="H187" s="263">
        <v>100</v>
      </c>
      <c r="I187" s="91"/>
      <c r="J187" s="91"/>
      <c r="K187" s="248"/>
      <c r="L187" s="248"/>
      <c r="M187" s="248"/>
      <c r="N187" s="248"/>
      <c r="O187" s="248"/>
      <c r="P187" s="248"/>
      <c r="Q187" s="248"/>
      <c r="R187" s="248"/>
      <c r="S187" s="248"/>
      <c r="T187" s="248"/>
      <c r="U187" s="248"/>
      <c r="V187" s="248"/>
      <c r="W187" s="249"/>
      <c r="X187" s="91"/>
      <c r="Y187" s="91"/>
      <c r="Z187" s="91"/>
      <c r="AA187" s="91"/>
      <c r="AB187" s="91"/>
      <c r="AC187" s="91"/>
    </row>
    <row r="188" spans="1:29" ht="10.95" customHeight="1" x14ac:dyDescent="0.5">
      <c r="A188" s="91"/>
      <c r="B188" s="273"/>
      <c r="C188" s="271"/>
      <c r="D188" s="81" t="str">
        <f>'AGENDA ENTRY'!B17</f>
        <v>C Harrison</v>
      </c>
      <c r="E188" s="81"/>
      <c r="F188" s="262">
        <f>'AGENDA ENTRY'!C17</f>
        <v>700</v>
      </c>
      <c r="G188" s="262">
        <v>0</v>
      </c>
      <c r="H188" s="263">
        <f>'AGENDA ENTRY'!D17</f>
        <v>700</v>
      </c>
      <c r="I188" s="91"/>
      <c r="J188" s="91"/>
      <c r="K188" s="248"/>
      <c r="L188" s="248"/>
      <c r="M188" s="248"/>
      <c r="N188" s="248"/>
      <c r="O188" s="248"/>
      <c r="P188" s="248"/>
      <c r="Q188" s="248"/>
      <c r="R188" s="248"/>
      <c r="S188" s="248"/>
      <c r="T188" s="248"/>
      <c r="U188" s="248"/>
      <c r="V188" s="248"/>
      <c r="W188" s="249"/>
      <c r="X188" s="91"/>
      <c r="Y188" s="91"/>
      <c r="Z188" s="91"/>
      <c r="AA188" s="91"/>
      <c r="AB188" s="91"/>
      <c r="AC188" s="91"/>
    </row>
    <row r="189" spans="1:29" ht="10.95" customHeight="1" x14ac:dyDescent="0.5">
      <c r="A189" s="91"/>
      <c r="B189" s="273"/>
      <c r="C189" s="271"/>
      <c r="D189" s="81" t="str">
        <f>'AGENDA ENTRY'!B18</f>
        <v>C Harrison</v>
      </c>
      <c r="E189" s="81"/>
      <c r="F189" s="262">
        <f>'AGENDA ENTRY'!C18</f>
        <v>1120</v>
      </c>
      <c r="G189" s="262">
        <v>0</v>
      </c>
      <c r="H189" s="263">
        <f>'AGENDA ENTRY'!D18</f>
        <v>1120</v>
      </c>
      <c r="I189" s="91"/>
      <c r="J189" s="91"/>
      <c r="K189" s="248"/>
      <c r="L189" s="248"/>
      <c r="M189" s="248"/>
      <c r="N189" s="248"/>
      <c r="O189" s="248"/>
      <c r="P189" s="248"/>
      <c r="Q189" s="248"/>
      <c r="R189" s="248"/>
      <c r="S189" s="248"/>
      <c r="T189" s="248"/>
      <c r="U189" s="248"/>
      <c r="V189" s="248"/>
      <c r="W189" s="249"/>
      <c r="X189" s="91"/>
      <c r="Y189" s="91"/>
      <c r="Z189" s="91"/>
      <c r="AA189" s="91"/>
      <c r="AB189" s="91"/>
      <c r="AC189" s="91"/>
    </row>
    <row r="190" spans="1:29" ht="10.95" customHeight="1" x14ac:dyDescent="0.5">
      <c r="A190" s="91"/>
      <c r="B190" s="273"/>
      <c r="C190" s="271"/>
      <c r="D190" s="81" t="str">
        <f>'AGENDA ENTRY'!B19</f>
        <v>C Harrison</v>
      </c>
      <c r="E190" s="81"/>
      <c r="F190" s="262">
        <f>'AGENDA ENTRY'!C19</f>
        <v>155.99</v>
      </c>
      <c r="G190" s="262">
        <v>0</v>
      </c>
      <c r="H190" s="263">
        <f>'AGENDA ENTRY'!D19</f>
        <v>155.99</v>
      </c>
      <c r="I190" s="91"/>
      <c r="J190" s="91"/>
      <c r="K190" s="248"/>
      <c r="L190" s="248"/>
      <c r="M190" s="248"/>
      <c r="N190" s="248"/>
      <c r="O190" s="248"/>
      <c r="P190" s="248"/>
      <c r="Q190" s="248"/>
      <c r="R190" s="248"/>
      <c r="S190" s="248"/>
      <c r="T190" s="248"/>
      <c r="U190" s="248"/>
      <c r="V190" s="248"/>
      <c r="W190" s="249"/>
      <c r="X190" s="91"/>
      <c r="Y190" s="91"/>
      <c r="Z190" s="91"/>
      <c r="AA190" s="91"/>
      <c r="AB190" s="91"/>
      <c r="AC190" s="91"/>
    </row>
    <row r="191" spans="1:29" ht="10.95" customHeight="1" thickBot="1" x14ac:dyDescent="0.55000000000000004">
      <c r="A191" s="91"/>
      <c r="B191" s="273"/>
      <c r="C191" s="272"/>
      <c r="D191" s="259" t="str">
        <f>'AGENDA ENTRY'!B20</f>
        <v>C Harrison</v>
      </c>
      <c r="E191" s="259"/>
      <c r="F191" s="264">
        <f>'AGENDA ENTRY'!C20</f>
        <v>200</v>
      </c>
      <c r="G191" s="264">
        <v>0</v>
      </c>
      <c r="H191" s="265">
        <f>'AGENDA ENTRY'!D20</f>
        <v>200</v>
      </c>
      <c r="I191" s="91"/>
      <c r="J191" s="91"/>
      <c r="K191" s="248"/>
      <c r="L191" s="248"/>
      <c r="M191" s="248"/>
      <c r="N191" s="248"/>
      <c r="O191" s="248"/>
      <c r="P191" s="248"/>
      <c r="Q191" s="248"/>
      <c r="R191" s="248"/>
      <c r="S191" s="248"/>
      <c r="T191" s="248"/>
      <c r="U191" s="248"/>
      <c r="V191" s="248"/>
      <c r="W191" s="249"/>
      <c r="X191" s="91"/>
      <c r="Y191" s="91"/>
      <c r="Z191" s="91"/>
      <c r="AA191" s="91"/>
      <c r="AB191" s="91"/>
      <c r="AC191" s="91"/>
    </row>
    <row r="192" spans="1:29" ht="10.95" customHeight="1" x14ac:dyDescent="0.5">
      <c r="A192" s="91"/>
      <c r="B192" s="91"/>
      <c r="C192" s="101"/>
      <c r="D192" s="101"/>
      <c r="E192" s="101"/>
      <c r="F192" s="266"/>
      <c r="G192" s="267"/>
      <c r="H192" s="267"/>
      <c r="I192" s="91"/>
      <c r="J192" s="91"/>
      <c r="K192" s="248"/>
      <c r="L192" s="248"/>
      <c r="M192" s="248"/>
      <c r="N192" s="248"/>
      <c r="O192" s="248"/>
      <c r="P192" s="248"/>
      <c r="Q192" s="248"/>
      <c r="R192" s="248"/>
      <c r="S192" s="248"/>
      <c r="T192" s="248"/>
      <c r="U192" s="248"/>
      <c r="V192" s="248"/>
      <c r="W192" s="249"/>
      <c r="X192" s="91"/>
      <c r="Y192" s="91"/>
      <c r="Z192" s="91"/>
      <c r="AA192" s="91"/>
      <c r="AB192" s="91"/>
      <c r="AC192" s="91"/>
    </row>
    <row r="193" spans="1:29" ht="10.95" customHeight="1" x14ac:dyDescent="0.5">
      <c r="A193" s="91"/>
      <c r="B193" s="91"/>
      <c r="C193" s="91"/>
      <c r="D193" s="91"/>
      <c r="E193" s="91"/>
      <c r="F193" s="266"/>
      <c r="G193" s="266"/>
      <c r="H193" s="266"/>
      <c r="I193" s="91"/>
      <c r="J193" s="91"/>
      <c r="K193" s="248"/>
      <c r="L193" s="248"/>
      <c r="M193" s="248"/>
      <c r="N193" s="248"/>
      <c r="O193" s="248"/>
      <c r="P193" s="248"/>
      <c r="Q193" s="248"/>
      <c r="R193" s="248"/>
      <c r="S193" s="248"/>
      <c r="T193" s="248"/>
      <c r="U193" s="248"/>
      <c r="V193" s="248"/>
      <c r="W193" s="249"/>
      <c r="X193" s="91"/>
      <c r="Y193" s="91"/>
      <c r="Z193" s="91"/>
      <c r="AA193" s="91"/>
      <c r="AB193" s="91"/>
      <c r="AC193" s="91"/>
    </row>
    <row r="194" spans="1:29" ht="10.95" customHeight="1" x14ac:dyDescent="0.5">
      <c r="A194" s="91"/>
      <c r="B194" s="91"/>
      <c r="C194" s="96" t="s">
        <v>311</v>
      </c>
      <c r="D194" s="91"/>
      <c r="E194" s="91"/>
      <c r="F194" s="266"/>
      <c r="G194" s="266"/>
      <c r="H194" s="266"/>
      <c r="I194" s="91"/>
      <c r="J194" s="91"/>
      <c r="K194" s="248"/>
      <c r="L194" s="248"/>
      <c r="M194" s="248"/>
      <c r="N194" s="248"/>
      <c r="O194" s="248"/>
      <c r="P194" s="248"/>
      <c r="Q194" s="248"/>
      <c r="R194" s="248"/>
      <c r="S194" s="248"/>
      <c r="T194" s="248"/>
      <c r="U194" s="248"/>
      <c r="V194" s="248"/>
      <c r="W194" s="249"/>
      <c r="X194" s="91"/>
      <c r="Y194" s="91"/>
      <c r="Z194" s="91"/>
      <c r="AA194" s="91"/>
      <c r="AB194" s="91"/>
      <c r="AC194" s="91"/>
    </row>
    <row r="195" spans="1:29" ht="10.95" customHeight="1" thickBot="1" x14ac:dyDescent="0.55000000000000004">
      <c r="A195" s="91"/>
      <c r="B195" s="91"/>
      <c r="C195" s="96"/>
      <c r="D195" s="96" t="s">
        <v>293</v>
      </c>
      <c r="E195" s="97"/>
      <c r="F195" s="268"/>
      <c r="G195" s="268"/>
      <c r="H195" s="269"/>
      <c r="I195" s="91"/>
      <c r="J195" s="91"/>
      <c r="K195" s="249"/>
      <c r="L195" s="249"/>
      <c r="M195" s="249"/>
      <c r="N195" s="249"/>
      <c r="O195" s="249"/>
      <c r="P195" s="249"/>
      <c r="Q195" s="249"/>
      <c r="R195" s="249"/>
      <c r="S195" s="249"/>
      <c r="T195" s="249"/>
      <c r="U195" s="249"/>
      <c r="V195" s="249"/>
      <c r="W195" s="249"/>
      <c r="X195" s="91"/>
      <c r="Y195" s="91"/>
      <c r="Z195" s="91"/>
      <c r="AA195" s="91"/>
      <c r="AB195" s="91"/>
      <c r="AC195" s="91"/>
    </row>
    <row r="196" spans="1:29" ht="10.95" customHeight="1" x14ac:dyDescent="0.5">
      <c r="A196" s="91"/>
      <c r="B196" s="273"/>
      <c r="C196" s="270" t="s">
        <v>287</v>
      </c>
      <c r="D196" s="258" t="s">
        <v>288</v>
      </c>
      <c r="E196" s="294" t="s">
        <v>300</v>
      </c>
      <c r="F196" s="260">
        <v>180</v>
      </c>
      <c r="G196" s="260">
        <v>36</v>
      </c>
      <c r="H196" s="261">
        <v>216</v>
      </c>
      <c r="I196" s="91"/>
      <c r="J196" s="91"/>
      <c r="K196" s="249"/>
      <c r="L196" s="249"/>
      <c r="M196" s="249"/>
      <c r="N196" s="249"/>
      <c r="O196" s="249"/>
      <c r="P196" s="249"/>
      <c r="Q196" s="249"/>
      <c r="R196" s="249"/>
      <c r="S196" s="249"/>
      <c r="T196" s="249"/>
      <c r="U196" s="249"/>
      <c r="V196" s="249"/>
      <c r="W196" s="249"/>
      <c r="X196" s="91"/>
      <c r="Y196" s="91"/>
      <c r="Z196" s="91"/>
      <c r="AA196" s="91"/>
      <c r="AB196" s="91"/>
      <c r="AC196" s="91"/>
    </row>
    <row r="197" spans="1:29" ht="10.95" customHeight="1" x14ac:dyDescent="0.5">
      <c r="A197" s="91"/>
      <c r="B197" s="273"/>
      <c r="C197" s="271"/>
      <c r="D197" s="81"/>
      <c r="E197" s="81"/>
      <c r="F197" s="262"/>
      <c r="G197" s="262"/>
      <c r="H197" s="263"/>
      <c r="I197" s="91"/>
      <c r="J197" s="91"/>
      <c r="K197" s="249"/>
      <c r="L197" s="249"/>
      <c r="M197" s="249"/>
      <c r="N197" s="249"/>
      <c r="O197" s="249"/>
      <c r="P197" s="249"/>
      <c r="Q197" s="249"/>
      <c r="R197" s="249"/>
      <c r="S197" s="249"/>
      <c r="T197" s="249"/>
      <c r="U197" s="249"/>
      <c r="V197" s="249"/>
      <c r="W197" s="249"/>
      <c r="X197" s="91"/>
      <c r="Y197" s="91"/>
      <c r="Z197" s="91"/>
      <c r="AA197" s="91"/>
      <c r="AB197" s="91"/>
      <c r="AC197" s="91"/>
    </row>
    <row r="198" spans="1:29" ht="10.95" customHeight="1" x14ac:dyDescent="0.5">
      <c r="A198" s="91"/>
      <c r="B198" s="273"/>
      <c r="C198" s="271"/>
      <c r="D198" s="81"/>
      <c r="E198" s="81"/>
      <c r="F198" s="262"/>
      <c r="G198" s="262"/>
      <c r="H198" s="263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  <c r="AA198" s="91"/>
      <c r="AB198" s="91"/>
      <c r="AC198" s="91"/>
    </row>
    <row r="199" spans="1:29" ht="10.95" customHeight="1" x14ac:dyDescent="0.5">
      <c r="A199" s="91"/>
      <c r="B199" s="273"/>
      <c r="C199" s="271"/>
      <c r="D199" s="81"/>
      <c r="E199" s="81"/>
      <c r="F199" s="262"/>
      <c r="G199" s="262"/>
      <c r="H199" s="263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  <c r="AC199" s="91"/>
    </row>
    <row r="200" spans="1:29" ht="10.95" customHeight="1" x14ac:dyDescent="0.5">
      <c r="A200" s="91"/>
      <c r="B200" s="273"/>
      <c r="C200" s="271"/>
      <c r="D200" s="81"/>
      <c r="E200" s="81"/>
      <c r="F200" s="262"/>
      <c r="G200" s="262"/>
      <c r="H200" s="263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  <c r="AA200" s="91"/>
      <c r="AB200" s="91"/>
      <c r="AC200" s="91"/>
    </row>
    <row r="201" spans="1:29" ht="10.95" customHeight="1" x14ac:dyDescent="0.5">
      <c r="A201" s="91"/>
      <c r="B201" s="273"/>
      <c r="C201" s="271"/>
      <c r="D201" s="81"/>
      <c r="E201" s="81"/>
      <c r="F201" s="262"/>
      <c r="G201" s="262"/>
      <c r="H201" s="263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  <c r="AA201" s="91"/>
      <c r="AB201" s="91"/>
      <c r="AC201" s="91"/>
    </row>
    <row r="202" spans="1:29" ht="10.95" customHeight="1" x14ac:dyDescent="0.5">
      <c r="A202" s="91"/>
      <c r="B202" s="273"/>
      <c r="C202" s="271"/>
      <c r="D202" s="81"/>
      <c r="E202" s="81"/>
      <c r="F202" s="262"/>
      <c r="G202" s="262"/>
      <c r="H202" s="263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  <c r="AA202" s="91"/>
      <c r="AB202" s="91"/>
      <c r="AC202" s="91"/>
    </row>
    <row r="203" spans="1:29" ht="10.95" customHeight="1" x14ac:dyDescent="0.5">
      <c r="A203" s="91"/>
      <c r="B203" s="273"/>
      <c r="C203" s="271"/>
      <c r="D203" s="81"/>
      <c r="E203" s="81"/>
      <c r="F203" s="262"/>
      <c r="G203" s="262"/>
      <c r="H203" s="263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  <c r="AB203" s="91"/>
      <c r="AC203" s="91"/>
    </row>
    <row r="204" spans="1:29" ht="10.95" customHeight="1" x14ac:dyDescent="0.5">
      <c r="A204" s="91"/>
      <c r="B204" s="273"/>
      <c r="C204" s="271"/>
      <c r="D204" s="81"/>
      <c r="E204" s="81"/>
      <c r="F204" s="262"/>
      <c r="G204" s="262"/>
      <c r="H204" s="263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  <c r="AA204" s="91"/>
      <c r="AB204" s="91"/>
      <c r="AC204" s="91"/>
    </row>
    <row r="205" spans="1:29" ht="10.95" customHeight="1" x14ac:dyDescent="0.5">
      <c r="A205" s="91"/>
      <c r="B205" s="273"/>
      <c r="C205" s="271"/>
      <c r="D205" s="81"/>
      <c r="E205" s="81"/>
      <c r="F205" s="262"/>
      <c r="G205" s="262"/>
      <c r="H205" s="263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  <c r="AA205" s="91"/>
      <c r="AB205" s="91"/>
      <c r="AC205" s="91"/>
    </row>
    <row r="206" spans="1:29" ht="10.95" customHeight="1" thickBot="1" x14ac:dyDescent="0.55000000000000004">
      <c r="A206" s="91"/>
      <c r="B206" s="273"/>
      <c r="C206" s="272"/>
      <c r="D206" s="259"/>
      <c r="E206" s="259"/>
      <c r="F206" s="264"/>
      <c r="G206" s="264"/>
      <c r="H206" s="265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  <c r="AA206" s="91"/>
      <c r="AB206" s="91"/>
      <c r="AC206" s="91"/>
    </row>
    <row r="207" spans="1:29" x14ac:dyDescent="0.5">
      <c r="A207" s="91"/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  <c r="AA207" s="91"/>
      <c r="AB207" s="91"/>
      <c r="AC207" s="91"/>
    </row>
    <row r="208" spans="1:29" x14ac:dyDescent="0.5">
      <c r="A208" s="91"/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91"/>
      <c r="AA208" s="91"/>
      <c r="AB208" s="91"/>
      <c r="AC208" s="91"/>
    </row>
    <row r="209" spans="1:28" x14ac:dyDescent="0.5">
      <c r="A209" s="91"/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1"/>
      <c r="Z209" s="91"/>
      <c r="AA209" s="91"/>
      <c r="AB209" s="91"/>
    </row>
    <row r="210" spans="1:28" x14ac:dyDescent="0.5">
      <c r="A210" s="91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91"/>
      <c r="AA210" s="91"/>
      <c r="AB210" s="91"/>
    </row>
    <row r="211" spans="1:28" x14ac:dyDescent="0.5">
      <c r="A211" s="91"/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91"/>
      <c r="AA211" s="91"/>
      <c r="AB211" s="91"/>
    </row>
    <row r="212" spans="1:28" x14ac:dyDescent="0.5">
      <c r="A212" s="91"/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91"/>
      <c r="AA212" s="91"/>
      <c r="AB212" s="91"/>
    </row>
  </sheetData>
  <sheetProtection sheet="1" objects="1" scenarios="1" selectLockedCells="1" selectUnlockedCells="1"/>
  <hyperlinks>
    <hyperlink ref="E6" r:id="rId1" display="..\..\SPENDING\CREDITORS\F\FAST HOSTS\invoice mar 2021.pdf" xr:uid="{2EA3C108-DD51-4F34-8548-90000B50270A}"/>
    <hyperlink ref="E2" r:id="rId2" display="..\..\SPENDING\CREDITORS\S\SECURE PARKING\2022\april22 charges.pdf" xr:uid="{5200A979-B891-4B26-A7A3-8C25CC73932D}"/>
    <hyperlink ref="E7" r:id="rId3" display="..\..\SPENDING\CREDITORS\H\HARRISON [HANDYMAN]\905892APRIL 22 LABOUR.pdf" xr:uid="{0AFE648A-77CE-4AD1-BC20-48D229531593}"/>
    <hyperlink ref="E9" r:id="rId4" display="..\..\SPENDING\CREDITORS\A\AVON PLANNING\Invoice 10 March 2022.pdf" xr:uid="{F2E90493-0816-4E4D-8B09-7C42FD4D60B2}"/>
    <hyperlink ref="E10" r:id="rId5" display="..\..\SPENDING\CREDITORS\H\HENLEY FOCUS\2022\APR104_HenleyJPC.pdf" xr:uid="{497415FF-3599-44AE-8E10-DCD4B43F839F}"/>
    <hyperlink ref="E11" r:id="rId6" display="..\..\SPENDING\CREDITORS\H\HWMT MemHall\INV439_hallhire_15.03.22_£396.00.pdf" xr:uid="{0994ADE7-CC25-4714-A9B2-C84F3B2F2F94}"/>
    <hyperlink ref="E12" r:id="rId7" display="..\..\SPENDING\CREDITORS\H\HUTCHINGS [OAK]\hutchings 7655.pdf" xr:uid="{58DD772F-7472-4299-9A23-C66993822972}"/>
    <hyperlink ref="E13" r:id="rId8" display="..\..\SPENDING\CREDITORS\K\KOMPAN\Sales_Invoice_239556-£240.00.pdf" xr:uid="{99DC0596-4988-4D40-B617-2A0C66978D8D}"/>
    <hyperlink ref="E14" r:id="rId9" display="..\..\SPENDING\CREDITORS\A\R ADAMS &amp; SONS\Invoice 184461.pdf" xr:uid="{3BAE330D-E594-4C4B-82AD-AC87E9E03AB2}"/>
    <hyperlink ref="E15" r:id="rId10" display="..\..\SPENDING\CREDITORS\S\SDC CHARGES\2020441_bryn_election_charges £100.00.pdf" xr:uid="{3A4DB39E-C42F-4772-93F2-7A4B953F1F33}"/>
    <hyperlink ref="E16" r:id="rId11" display="..\..\SPENDING\CREDITORS\V\VIKING SIGNS\Invoice INV160088 (emailed 2022-03-16 17-29-48).pdf" xr:uid="{6BFF05CF-B8A8-4981-BB2B-A104DA1EA496}"/>
    <hyperlink ref="E17" r:id="rId12" display="..\..\SPENDING\CREDITORS\W\WALC\INV-22093.pdf" xr:uid="{B3BDAF11-B396-450F-B5F4-79B092C32135}"/>
    <hyperlink ref="E18" r:id="rId13" display="..\..\SPENDING\CREDITORS\S\SHAKESPEARE'S ENGLAND\Invoice INV-001502.pdf" xr:uid="{BB31A4C7-6B78-4D32-918F-E82F5948E9A3}"/>
    <hyperlink ref="E23" r:id="rId14" display="..\..\FINANCE\VAT CLAIMS\claim-vat-refund-if-not-vat-registered-vat126.pdf" xr:uid="{ED472D22-4D6A-4563-A662-F2A933570FD2}"/>
    <hyperlink ref="E28" r:id="rId15" display="..\..\SPENDING\CREDITORS\21CC BEACON\21CC_Group_Ltd_INV-414028_Pyro_Invoice_Beaudesert.pdf" xr:uid="{920E7515-8BC1-452A-BC52-CC4C04E424C6}"/>
    <hyperlink ref="E29" r:id="rId16" display="..\..\SPENDING\CREDITORS\G\GRAFTON MERCHANTING\STR054393CI[£1,582.37]25.02.22.pdf" xr:uid="{E97ACE76-7EF3-4E1E-BC05-3AC4AC4E0687}"/>
    <hyperlink ref="E34" r:id="rId17" xr:uid="{9ED69DBC-EED3-4085-BFA2-6A961C295851}"/>
    <hyperlink ref="E35" r:id="rId18" display="..\..\SPENDING\CREDITORS\G\GRAFTON MERCHANTING\STR054925CI[£265.15]05.03.22.pdf" xr:uid="{9DDCC775-9220-40B0-B7B1-534D97DD6007}"/>
    <hyperlink ref="E36" r:id="rId19" display="..\..\SPENDING\CREDITORS\G\GRAFTON MERCHANTING\STR054924CI[£84.08]05.03.22.pdf" xr:uid="{409F844A-9F05-4E82-B0BE-0782DADBB39A}"/>
    <hyperlink ref="E37" r:id="rId20" display="..\..\SPENDING\CREDITORS\H\HARRISON [HANDYMAN]\harrison_wages_april_varnish_bus_shelters_29.04.2022.pdf" xr:uid="{165A21E3-3E2E-46E8-AE3F-F90A8D3FE1E8}"/>
    <hyperlink ref="E38" r:id="rId21" display="..\..\SPENDING\CREDITORS\H\HARRISON [HANDYMAN]\harrison_wages_april_varnish_bus_shelters_29.04.2022.pdf" xr:uid="{21E1B830-3DFD-461F-9427-E97D0C3F04DC}"/>
    <hyperlink ref="E39" r:id="rId22" display="..\..\SPENDING\CREDITORS\S\SECURE PARKING\2022\april22 charges.pdf" xr:uid="{99C5B547-3E7C-4A96-A0F5-2CD53B6E421A}"/>
    <hyperlink ref="E40" r:id="rId23" display="..\..\SPENDING\CREDITORS\F\FAST HOSTS\invoice mar 2021.pdf" xr:uid="{42F0A18D-CF81-4E60-836D-8EF4CC045AA8}"/>
    <hyperlink ref="E47" r:id="rId24" display="..\..\SPENDING\CREDITORS\A\ADOMAST\Inv No 125397 Beaudesert.pdf" xr:uid="{51014BC7-CC40-444F-9F34-7A87A1C2C850}"/>
    <hyperlink ref="E51" r:id="rId25" display="..\..\SPENDING\CREDITORS\H\HENLEY FOCUS\2022\MAY113_Henley JPC.pdf" xr:uid="{4262E3E1-8461-442E-ACF6-288E05DBFB46}"/>
    <hyperlink ref="E52" r:id="rId26" display="..\..\SPENDING\CREDITORS\W\WS GARDENS\Invoice_10180_from_W_S_Gardens_Ltd.pdf" xr:uid="{A8BCC5EF-B5FD-483C-BFB1-AADD6DD399B5}"/>
    <hyperlink ref="E53" r:id="rId27" display="..\..\SPENDING\CREDITORS\M\T MOUSLEY\MOUSLEY M12333_21.04.2022.pdf" xr:uid="{197EA10E-E7F0-416A-A903-F7C587A704AE}"/>
    <hyperlink ref="E54" r:id="rId28" display="..\..\SPENDING\CREDITORS\M\T MOUSLEY\MOUSLEY M12313 21.04.2022.pdf" xr:uid="{D1F2A398-4373-4914-B7BA-03F4BF4D27B2}"/>
    <hyperlink ref="E55" r:id="rId29" display="..\..\SPENDING\CREDITORS\M\T MOUSLEY\MOUSLEY M12336_21.04.2022.pdf" xr:uid="{88B84B8A-E3D2-47D2-93CD-408D40E1BE6E}"/>
    <hyperlink ref="E56" r:id="rId30" display="..\..\SPENDING\CREDITORS\W\N WALKER NDP JACKSON\NWalker_Invoice_Mar_2022.pdf" xr:uid="{1F025364-E401-481B-8E14-BB363588C4CF}"/>
    <hyperlink ref="E57" r:id="rId31" display="..\..\SPENDING\CREDITORS\E\EDGE IT\Invoice 35926 - Temporary Finance Band Upgrade.pdf" xr:uid="{3DA0A931-529C-4CED-BF46-CABF897A31DB}"/>
    <hyperlink ref="E58" r:id="rId32" display="..\..\SPENDING\CREDITORS\M\T MOUSLEY\MOUSLEY M12338 _27.04.22.pdf" xr:uid="{079EBE85-F4B7-4AFE-9586-363F5CD4848E}"/>
    <hyperlink ref="E60" r:id="rId33" display="..\..\SPENDING\CREDITORS\H\HTDL\17834 Website Hosting Jun 2022.pdf" xr:uid="{17490F07-B232-4860-935E-8887FF73897F}"/>
    <hyperlink ref="E59" r:id="rId34" display="..\..\SPENDING\CREDITORS\H\HTDL\17835 Website Support Jun 2022.pdf" xr:uid="{C575CE30-5598-4E9B-A36F-038576001EB1}"/>
    <hyperlink ref="E62" r:id="rId35" display="..\..\SPENDING\CREDITORS\W\WALC\20212022 WALC subscription renewal for Beaudesert  Henley in Arden Joint Parish Council.msg" xr:uid="{1361C579-555E-4D85-B755-76DA15156E46}"/>
    <hyperlink ref="E63" r:id="rId36" display="..\..\SPENDING\CREDITORS\T\TREE SHOP\Receipt_2022-06-27_125323.pdf" xr:uid="{3E355637-4BCD-4772-A261-3BC2AAF7E138}"/>
    <hyperlink ref="E77" r:id="rId37" display="..\..\SPENDING\CREDITORS\G\GIFTS2IMPRESS [BEARS]\Invoice_QPJ__0238_from_Gifts2Impress_Limited.pdf" xr:uid="{DE6B1341-2C6E-4BC8-898C-1D792B2022A5}"/>
    <hyperlink ref="E81" r:id="rId38" display="..\..\SPENDING\CREDITORS\S\SECURE PARKING\2022\april22 charges.pdf" xr:uid="{EA285FBB-8E51-4CF1-BA65-6C7D1ED6E182}"/>
    <hyperlink ref="E82" r:id="rId39" display="..\..\SPENDING\CREDITORS\F\FAST HOSTS\invoice mar 2021.pdf" xr:uid="{21B37764-22FD-4068-AE6B-BF336B2CABDD}"/>
    <hyperlink ref="E25" r:id="rId40" display="..\..\SPENDING\CREDITORS\A\ADOMAST\Inv No 125243 Beaudesert.pdf" xr:uid="{301B16F3-CEC3-42AD-B218-FE335AF33CA3}"/>
    <hyperlink ref="E87" r:id="rId41" display="..\..\SPENDING\CREDITORS\H\HARRISON [HANDYMAN]\MAY 2022.pdf" xr:uid="{E293F99C-26A9-4E56-A8D9-A20180737DE9}"/>
    <hyperlink ref="E92" r:id="rId42" display="..\..\SPENDING\CREDITORS\G\GRAFTON MERCHANTING\RED302453-04.06.22[£74.32].pdf" xr:uid="{802620E9-2927-4C43-B242-69B554C0D616}"/>
    <hyperlink ref="E94" r:id="rId43" display="..\..\SPENDING\CREDITORS\W\WS GARDENS\Invoice_10260_from_W_S_Gardens_Ltd.pdf" xr:uid="{1CD19FFC-1A93-49C2-9090-C2067917AD45}"/>
    <hyperlink ref="E91" r:id="rId44" display="..\..\SPENDING\CREDITORS\G\GRAFTON MERCHANTING\RED301413[£387.00]17.05.22.pdf" xr:uid="{3D8DC137-C0B0-4BD9-B416-A25676D28343}"/>
    <hyperlink ref="E93" r:id="rId45" display="..\..\SPENDING\CREDITORS\A\R ADAMS &amp; SONS\Invoice 185778.pdf" xr:uid="{B297B738-5D61-4301-A1E0-ED48831BEA64}"/>
    <hyperlink ref="E95" r:id="rId46" display="..\..\SPENDING\CREDITORS\H\HENLEY FOCUS\2022\JN22_04_HenleyJPC.pdf" xr:uid="{61CB05C0-EB0B-4C36-BB49-0A635D79B65D}"/>
    <hyperlink ref="E104" r:id="rId47" display="..\..\SPENDING\CREDITORS\G\GRAFTON MERCHANTING\RED300430-26.04.22[£621.85].pdf" xr:uid="{6F1D877C-069F-46AC-8005-DCF3BE68515B}"/>
    <hyperlink ref="E106" r:id="rId48" display="..\..\SPENDING\CREDITORS\A\ANDY LOOS\INV_HAR_803925_31_05_22.pdf" xr:uid="{77008239-959A-43E9-938B-2091CC756BB8}"/>
    <hyperlink ref="E107" r:id="rId49" display="..\..\SPENDING\CREDITORS\G\GRAFTON MERCHANTING\BOR-300589[£188.20].pdf" xr:uid="{16C406A6-091D-490B-B6D9-56B80A4DE24B}"/>
    <hyperlink ref="E108" r:id="rId50" display="..\..\SPENDING\CREDITORS\G\GRAFTON MERCHANTING\STR061114CI[£385.16].pdf" xr:uid="{E4111D24-7E1B-4DDA-A358-67EC807EFD6B}"/>
    <hyperlink ref="E109" r:id="rId51" display="..\..\SPENDING\CREDITORS\H\HENLEY FOCUS\2022\HenleyJPC_SM22_04.pdf" xr:uid="{2344CB08-BD05-4B95-A106-402979FB3010}"/>
    <hyperlink ref="E110" r:id="rId52" display="..\..\SPENDING\CREDITORS\L\LONG ACRES\Copy of INV2296 - Beaudesert  Henley JPC - June 22.xlsx" xr:uid="{38038FDF-508A-4928-95BF-705CA0ACC1E8}"/>
    <hyperlink ref="E111" r:id="rId53" display="..\..\SPENDING\CREDITORS\A\R ADAMS &amp; SONS\Invoice 187208_29.06.22_£78.00.pdf" xr:uid="{1F946CB9-71D8-4A61-A7E1-61C823CFE03B}"/>
    <hyperlink ref="E112" r:id="rId54" display="..\..\SPENDING\CREDITORS\S\SDC CHARGES\2020992_Invoicecctv22.pdf" xr:uid="{F807CE49-8148-4FC0-A85E-D9ECF7A68412}"/>
    <hyperlink ref="E113" r:id="rId55" display="..\..\SPENDING\CREDITORS\M\T MOUSLEY\MOUSLEY INV 12339 03.05.2022.pdf" xr:uid="{80AF6B07-0FD4-4ACD-A256-C552919359D3}"/>
    <hyperlink ref="E114" r:id="rId56" display="..\..\SPENDING\CREDITORS\W\WALC\INV-22305[TRAINING]30.06.22 £36.00.pdf" xr:uid="{C8AB2EA9-19F1-4060-9B96-FC031B104EB5}"/>
    <hyperlink ref="E115" r:id="rId57" display="..\..\SPENDING\CREDITORS\W\WS GARDENS\Invoice_10338_from_W_S_Gardens_Ltd.pdf" xr:uid="{94AB05E2-752E-4641-AF09-0EDD3370F9F2}"/>
    <hyperlink ref="E116" r:id="rId58" display="..\..\SPENDING\CREDITORS\F\FAST HOSTS\invoice mar 2021.pdf" xr:uid="{0E4D35C9-EA44-42DB-ACB1-F1718DF762F9}"/>
    <hyperlink ref="E123" r:id="rId59" display="..\..\SPENDING\CREDITORS\F\FAST HOSTS\invoice mar 2021.pdf" xr:uid="{49E321B6-59E4-4929-95D8-258C11C6E982}"/>
    <hyperlink ref="E125" r:id="rId60" xr:uid="{7B0B51E8-D86C-4611-9D4C-62C1F58BA086}"/>
    <hyperlink ref="E138" r:id="rId61" display="..\..\SPENDING\CREDITORS\F\FAST HOSTS\invoice mar 2021.pdf" xr:uid="{2EA19701-6DD3-41CC-9AA4-579FBADEBA0B}"/>
    <hyperlink ref="E143" r:id="rId62" xr:uid="{EDD328EC-5CCC-4C3E-8C00-0C1BC62714AB}"/>
    <hyperlink ref="E145" r:id="rId63" display="..\..\SPENDING\CREDITORS\K\KOMPAN\Sales_Invoice_239556-£240.00.pdf" xr:uid="{194E0BE2-A449-4D28-9A69-8BD66380CC8E}"/>
    <hyperlink ref="E100" r:id="rId64" display="..\..\SPENDING\CREDITORS\S\SECURE PARKING\2022\april22 charges.pdf" xr:uid="{C44467B2-C4B1-4B4B-AFA1-5647FDBA9B5C}"/>
    <hyperlink ref="E122" r:id="rId65" display="..\..\SPENDING\CREDITORS\S\SECURE PARKING\2022\april22 charges.pdf" xr:uid="{A21B2835-1CE1-4964-8145-EB1B7C268383}"/>
    <hyperlink ref="E126:E129" r:id="rId66" display="invoice " xr:uid="{4A4E9C51-A926-4886-9261-A10D90AC81E4}"/>
    <hyperlink ref="E132" r:id="rId67" xr:uid="{C3AB61F9-F350-43E3-BCBA-96D84477B6D6}"/>
    <hyperlink ref="E133" r:id="rId68" xr:uid="{83BE89AE-0DA5-483B-A335-EE51DFB0F7E8}"/>
    <hyperlink ref="E137" r:id="rId69" display="..\..\SPENDING\CREDITORS\S\SECURE PARKING\2022\april22 charges.pdf" xr:uid="{CBB8C59A-68C4-4E4E-82E3-CCB9A84499C8}"/>
    <hyperlink ref="E139:E142" r:id="rId70" display="..\..\SPENDING\CREDITORS\F\FAST HOSTS\invoice mar 2021.pdf" xr:uid="{08B8018D-6B9E-406E-9FC0-22EFEE95943C}"/>
    <hyperlink ref="E149" r:id="rId71" display="..\..\SPENDING\CREDITORS\F\FAST HOSTS\invoice mar 2021.pdf" xr:uid="{A670FEAD-000A-481F-9236-14CBDB71C89C}"/>
    <hyperlink ref="E148" r:id="rId72" display="..\..\SPENDING\CREDITORS\S\SECURE PARKING\2022\april22 charges.pdf" xr:uid="{45E4A2AF-854B-476C-99B9-F6EC6EDBD463}"/>
    <hyperlink ref="E153" r:id="rId73" display="..\..\SPENDING\CREDITORS\F\FAST HOSTS\invoice mar 2021.pdf" xr:uid="{FC72F1B7-D80B-4216-B4C7-9D3629436243}"/>
    <hyperlink ref="E152" r:id="rId74" display="..\..\SPENDING\CREDITORS\S\SECURE PARKING\2022\april22 charges.pdf" xr:uid="{4E5DB786-C332-4FC2-B29A-48D31221207D}"/>
    <hyperlink ref="E154:E162" r:id="rId75" display="..\..\SPENDING\CREDITORS\F\FAST HOSTS\invoice mar 2021.pdf" xr:uid="{66B89246-BF07-4CB3-97BE-D470C1F12842}"/>
    <hyperlink ref="E163:E165" r:id="rId76" display="..\..\SPENDING\CREDITORS\F\FAST HOSTS\invoice mar 2021.pdf" xr:uid="{AF0CB781-1006-4B66-9DFB-698EC30D86C6}"/>
    <hyperlink ref="E167:E168" r:id="rId77" display="..\..\SPENDING\CREDITORS\F\FAST HOSTS\invoice mar 2021.pdf" xr:uid="{A5DB0B0B-5BFE-4026-BE8B-A061DAC24D99}"/>
    <hyperlink ref="J172" r:id="rId78" xr:uid="{B392A9B9-4E3E-41D1-83F6-162E3041C01F}"/>
  </hyperlinks>
  <pageMargins left="0.7" right="0.7" top="0.75" bottom="0.75" header="0.3" footer="0.3"/>
  <pageSetup paperSize="9" orientation="portrait" r:id="rId79"/>
  <drawing r:id="rId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AEDB-D4D5-498A-B09C-9676F312C180}">
  <sheetPr>
    <tabColor theme="9" tint="0.39997558519241921"/>
  </sheetPr>
  <dimension ref="A1:AK114"/>
  <sheetViews>
    <sheetView showGridLines="0" zoomScale="87" zoomScaleNormal="87" workbookViewId="0">
      <selection sqref="A1:XFD1048576"/>
    </sheetView>
  </sheetViews>
  <sheetFormatPr defaultRowHeight="18" x14ac:dyDescent="0.5"/>
  <cols>
    <col min="2" max="2" width="30.77734375" customWidth="1"/>
    <col min="3" max="3" width="7.77734375" customWidth="1"/>
    <col min="4" max="4" width="8.77734375" customWidth="1"/>
    <col min="5" max="5" width="30.77734375" customWidth="1"/>
  </cols>
  <sheetData>
    <row r="1" spans="1:37" x14ac:dyDescent="0.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12" customHeight="1" x14ac:dyDescent="0.5">
      <c r="A2" s="102"/>
      <c r="B2" s="103" t="s">
        <v>289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ht="12" customHeight="1" x14ac:dyDescent="0.5">
      <c r="A3" s="102"/>
      <c r="B3" s="103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 ht="12" customHeight="1" x14ac:dyDescent="0.5">
      <c r="A4" s="102"/>
      <c r="B4" s="103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pans="1:37" ht="12" customHeight="1" x14ac:dyDescent="0.5">
      <c r="A5" s="102"/>
      <c r="B5" s="103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6" spans="1:37" ht="12" customHeight="1" thickBot="1" x14ac:dyDescent="0.55000000000000004">
      <c r="A6" s="102"/>
      <c r="B6" s="104"/>
      <c r="C6" s="102"/>
      <c r="D6" s="102"/>
      <c r="E6" s="104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12" customHeight="1" thickTop="1" x14ac:dyDescent="0.5">
      <c r="A7" s="102"/>
      <c r="B7" s="26" t="s">
        <v>260</v>
      </c>
      <c r="C7" s="27" t="s">
        <v>16</v>
      </c>
      <c r="D7" s="27" t="s">
        <v>18</v>
      </c>
      <c r="E7" s="28" t="s">
        <v>261</v>
      </c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37" ht="12" customHeight="1" x14ac:dyDescent="0.5">
      <c r="A8" s="102"/>
      <c r="B8" s="29"/>
      <c r="C8" s="16"/>
      <c r="D8" s="16"/>
      <c r="E8" s="30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</row>
    <row r="9" spans="1:37" ht="12" customHeight="1" x14ac:dyDescent="0.5">
      <c r="A9" s="102"/>
      <c r="B9" s="31" t="str">
        <f>CASHBOOK!D180</f>
        <v>Grafton Merchanting</v>
      </c>
      <c r="C9" s="2">
        <f>CASHBOOK!F180</f>
        <v>125.25</v>
      </c>
      <c r="D9" s="2">
        <f>CASHBOOK!H180</f>
        <v>150.30000000000001</v>
      </c>
      <c r="E9" s="32" t="str">
        <f>CASHBOOK!C180</f>
        <v>Timber for various town upgrades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</row>
    <row r="10" spans="1:37" ht="12" customHeight="1" x14ac:dyDescent="0.5">
      <c r="A10" s="102"/>
      <c r="B10" s="31" t="str">
        <f>CASHBOOK!D181</f>
        <v>Glasdon</v>
      </c>
      <c r="C10" s="2">
        <f>CASHBOOK!F181</f>
        <v>434.11</v>
      </c>
      <c r="D10" s="2">
        <f>CASHBOOK!H181</f>
        <v>520.92999999999995</v>
      </c>
      <c r="E10" s="32" t="str">
        <f>CASHBOOK!C181</f>
        <v>Bench for Doctors Lane</v>
      </c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 ht="12" customHeight="1" x14ac:dyDescent="0.5">
      <c r="A11" s="102"/>
      <c r="B11" s="31" t="str">
        <f>CASHBOOK!D182</f>
        <v>Andy Loos</v>
      </c>
      <c r="C11" s="2">
        <f>CASHBOOK!F182</f>
        <v>396</v>
      </c>
      <c r="D11" s="2">
        <f>CASHBOOK!H182</f>
        <v>475.2</v>
      </c>
      <c r="E11" s="32" t="str">
        <f>CASHBOOK!C182</f>
        <v>Hire charges portable loos</v>
      </c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1:37" ht="12" customHeight="1" x14ac:dyDescent="0.5">
      <c r="A12" s="102"/>
      <c r="B12" s="31" t="str">
        <f>CASHBOOK!D183</f>
        <v>Andy Loos</v>
      </c>
      <c r="C12" s="2">
        <f>CASHBOOK!F183</f>
        <v>54</v>
      </c>
      <c r="D12" s="2">
        <f>CASHBOOK!H183</f>
        <v>64.8</v>
      </c>
      <c r="E12" s="32" t="str">
        <f>CASHBOOK!C183</f>
        <v>Hire charges portable loos</v>
      </c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1:37" ht="12" customHeight="1" x14ac:dyDescent="0.5">
      <c r="A13" s="102"/>
      <c r="B13" s="31" t="str">
        <f>CASHBOOK!D184</f>
        <v>Acculine Markings Limited</v>
      </c>
      <c r="C13" s="2">
        <f>CASHBOOK!F184</f>
        <v>795</v>
      </c>
      <c r="D13" s="2">
        <f>CASHBOOK!H184</f>
        <v>954</v>
      </c>
      <c r="E13" s="32" t="str">
        <f>CASHBOOK!C184</f>
        <v>Yellow lines Croft</v>
      </c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pans="1:37" ht="12" customHeight="1" x14ac:dyDescent="0.5">
      <c r="A14" s="102"/>
      <c r="B14" s="31" t="str">
        <f>CASHBOOK!D185</f>
        <v>T Mousley &amp; Sons</v>
      </c>
      <c r="C14" s="2">
        <f>CASHBOOK!F185</f>
        <v>890</v>
      </c>
      <c r="D14" s="2">
        <f>CASHBOOK!H185</f>
        <v>1068</v>
      </c>
      <c r="E14" s="32" t="str">
        <f>CASHBOOK!C185</f>
        <v>Jubilee tree works</v>
      </c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</row>
    <row r="15" spans="1:37" ht="12" customHeight="1" x14ac:dyDescent="0.5">
      <c r="A15" s="102"/>
      <c r="B15" s="31" t="str">
        <f>CASHBOOK!D186</f>
        <v>Parish Online</v>
      </c>
      <c r="C15" s="2">
        <f>CASHBOOK!F186</f>
        <v>104</v>
      </c>
      <c r="D15" s="2">
        <f>CASHBOOK!H186</f>
        <v>124.8</v>
      </c>
      <c r="E15" s="32" t="str">
        <f>CASHBOOK!C186</f>
        <v>Yearly subscription mapping system</v>
      </c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</row>
    <row r="16" spans="1:37" ht="12" customHeight="1" x14ac:dyDescent="0.5">
      <c r="A16" s="102"/>
      <c r="B16" s="31" t="str">
        <f>CASHBOOK!D187</f>
        <v>Henley Focus</v>
      </c>
      <c r="C16" s="2">
        <f>CASHBOOK!F187</f>
        <v>100</v>
      </c>
      <c r="D16" s="2">
        <f>CASHBOOK!H187</f>
        <v>100</v>
      </c>
      <c r="E16" s="32" t="str">
        <f>CASHBOOK!C187</f>
        <v xml:space="preserve">2 page spread November Issue </v>
      </c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</row>
    <row r="17" spans="1:37" ht="12" customHeight="1" x14ac:dyDescent="0.5">
      <c r="A17" s="102"/>
      <c r="B17" s="31" t="s">
        <v>313</v>
      </c>
      <c r="C17" s="2">
        <v>700</v>
      </c>
      <c r="D17" s="2">
        <v>700</v>
      </c>
      <c r="E17" s="32" t="s">
        <v>314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</row>
    <row r="18" spans="1:37" ht="12" customHeight="1" x14ac:dyDescent="0.5">
      <c r="A18" s="102"/>
      <c r="B18" s="31" t="s">
        <v>313</v>
      </c>
      <c r="C18" s="2">
        <v>1120</v>
      </c>
      <c r="D18" s="2">
        <v>1120</v>
      </c>
      <c r="E18" s="32" t="s">
        <v>315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</row>
    <row r="19" spans="1:37" ht="12" customHeight="1" x14ac:dyDescent="0.5">
      <c r="A19" s="102"/>
      <c r="B19" s="31" t="s">
        <v>313</v>
      </c>
      <c r="C19" s="2">
        <v>155.99</v>
      </c>
      <c r="D19" s="2">
        <v>155.99</v>
      </c>
      <c r="E19" s="30" t="s">
        <v>329</v>
      </c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</row>
    <row r="20" spans="1:37" ht="12" customHeight="1" x14ac:dyDescent="0.5">
      <c r="A20" s="102"/>
      <c r="B20" s="31" t="s">
        <v>313</v>
      </c>
      <c r="C20" s="2">
        <v>200</v>
      </c>
      <c r="D20" s="2">
        <v>200</v>
      </c>
      <c r="E20" s="30" t="s">
        <v>316</v>
      </c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</row>
    <row r="21" spans="1:37" ht="12" customHeight="1" x14ac:dyDescent="0.5">
      <c r="A21" s="102"/>
      <c r="B21" s="31"/>
      <c r="C21" s="2"/>
      <c r="D21" s="2"/>
      <c r="E21" s="30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</row>
    <row r="22" spans="1:37" ht="12" customHeight="1" thickBot="1" x14ac:dyDescent="0.55000000000000004">
      <c r="A22" s="102"/>
      <c r="B22" s="33"/>
      <c r="C22" s="276"/>
      <c r="D22" s="276"/>
      <c r="E22" s="34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</row>
    <row r="23" spans="1:37" ht="12" customHeight="1" thickTop="1" x14ac:dyDescent="0.5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</row>
    <row r="24" spans="1:37" ht="12" customHeight="1" x14ac:dyDescent="0.5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</row>
    <row r="25" spans="1:37" ht="12" customHeight="1" x14ac:dyDescent="0.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</row>
    <row r="26" spans="1:37" ht="12" customHeight="1" x14ac:dyDescent="0.5">
      <c r="A26" s="102"/>
      <c r="B26" s="103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</row>
    <row r="27" spans="1:37" ht="12" customHeight="1" thickBot="1" x14ac:dyDescent="0.55000000000000004">
      <c r="A27" s="102"/>
      <c r="B27" s="103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1:37" ht="12" customHeight="1" thickTop="1" x14ac:dyDescent="0.5">
      <c r="A28" s="102"/>
      <c r="B28" s="26" t="s">
        <v>260</v>
      </c>
      <c r="C28" s="27" t="s">
        <v>16</v>
      </c>
      <c r="D28" s="27" t="s">
        <v>18</v>
      </c>
      <c r="E28" s="28" t="s">
        <v>261</v>
      </c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</row>
    <row r="29" spans="1:37" ht="12" customHeight="1" x14ac:dyDescent="0.5">
      <c r="A29" s="102"/>
      <c r="B29" s="31" t="str">
        <f>CASHBOOK!D196</f>
        <v>Redditch Skip Hire</v>
      </c>
      <c r="C29" s="36">
        <f>CASHBOOK!F196</f>
        <v>180</v>
      </c>
      <c r="D29" s="36">
        <f>CASHBOOK!H196</f>
        <v>216</v>
      </c>
      <c r="E29" s="38" t="str">
        <f>CASHBOOK!C196</f>
        <v>Skip for debris clearance at Riverlands</v>
      </c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</row>
    <row r="30" spans="1:37" ht="12" customHeight="1" x14ac:dyDescent="0.5">
      <c r="A30" s="102"/>
      <c r="B30" s="37"/>
      <c r="C30" s="36"/>
      <c r="D30" s="36"/>
      <c r="E30" s="38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</row>
    <row r="31" spans="1:37" ht="12" customHeight="1" x14ac:dyDescent="0.5">
      <c r="A31" s="102"/>
      <c r="B31" s="37"/>
      <c r="C31" s="36"/>
      <c r="D31" s="36"/>
      <c r="E31" s="38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</row>
    <row r="32" spans="1:37" ht="12" customHeight="1" x14ac:dyDescent="0.5">
      <c r="A32" s="102"/>
      <c r="B32" s="37"/>
      <c r="C32" s="36"/>
      <c r="D32" s="36"/>
      <c r="E32" s="38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</row>
    <row r="33" spans="1:37" ht="12" customHeight="1" x14ac:dyDescent="0.5">
      <c r="A33" s="102"/>
      <c r="B33" s="37"/>
      <c r="C33" s="36"/>
      <c r="D33" s="36"/>
      <c r="E33" s="38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</row>
    <row r="34" spans="1:37" ht="12" customHeight="1" x14ac:dyDescent="0.5">
      <c r="A34" s="102"/>
      <c r="B34" s="37"/>
      <c r="C34" s="36"/>
      <c r="D34" s="36"/>
      <c r="E34" s="38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</row>
    <row r="35" spans="1:37" ht="12" customHeight="1" x14ac:dyDescent="0.5">
      <c r="A35" s="102"/>
      <c r="B35" s="37"/>
      <c r="C35" s="36"/>
      <c r="D35" s="36"/>
      <c r="E35" s="38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</row>
    <row r="36" spans="1:37" ht="12" customHeight="1" x14ac:dyDescent="0.5">
      <c r="A36" s="102"/>
      <c r="B36" s="37"/>
      <c r="C36" s="36"/>
      <c r="D36" s="36"/>
      <c r="E36" s="38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</row>
    <row r="37" spans="1:37" ht="12" customHeight="1" x14ac:dyDescent="0.5">
      <c r="A37" s="102"/>
      <c r="B37" s="37"/>
      <c r="C37" s="36"/>
      <c r="D37" s="36"/>
      <c r="E37" s="38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</row>
    <row r="38" spans="1:37" ht="12" customHeight="1" x14ac:dyDescent="0.5">
      <c r="A38" s="102"/>
      <c r="B38" s="37"/>
      <c r="C38" s="36"/>
      <c r="D38" s="36"/>
      <c r="E38" s="38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</row>
    <row r="39" spans="1:37" ht="12" customHeight="1" thickBot="1" x14ac:dyDescent="0.55000000000000004">
      <c r="A39" s="102"/>
      <c r="B39" s="39"/>
      <c r="C39" s="40"/>
      <c r="D39" s="40"/>
      <c r="E39" s="41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</row>
    <row r="40" spans="1:37" ht="18.600000000000001" thickTop="1" x14ac:dyDescent="0.5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</row>
    <row r="41" spans="1:37" x14ac:dyDescent="0.5">
      <c r="A41" s="102"/>
      <c r="B41" s="102" t="s">
        <v>290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</row>
    <row r="42" spans="1:37" x14ac:dyDescent="0.5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</row>
    <row r="43" spans="1:37" x14ac:dyDescent="0.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</row>
    <row r="44" spans="1:37" x14ac:dyDescent="0.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</row>
    <row r="45" spans="1:37" x14ac:dyDescent="0.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</row>
    <row r="46" spans="1:37" x14ac:dyDescent="0.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1:37" x14ac:dyDescent="0.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</row>
    <row r="48" spans="1:37" x14ac:dyDescent="0.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</row>
    <row r="49" spans="1:37" x14ac:dyDescent="0.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</row>
    <row r="50" spans="1:37" x14ac:dyDescent="0.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</row>
    <row r="51" spans="1:37" x14ac:dyDescent="0.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</row>
    <row r="52" spans="1:37" x14ac:dyDescent="0.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spans="1:37" x14ac:dyDescent="0.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</row>
    <row r="54" spans="1:37" x14ac:dyDescent="0.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1:37" x14ac:dyDescent="0.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1:37" x14ac:dyDescent="0.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1:37" x14ac:dyDescent="0.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</row>
    <row r="58" spans="1:37" x14ac:dyDescent="0.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</row>
    <row r="59" spans="1:37" x14ac:dyDescent="0.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</row>
    <row r="60" spans="1:37" x14ac:dyDescent="0.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</row>
    <row r="61" spans="1:37" x14ac:dyDescent="0.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</row>
    <row r="62" spans="1:37" x14ac:dyDescent="0.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</row>
    <row r="63" spans="1:37" x14ac:dyDescent="0.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</row>
    <row r="64" spans="1:37" x14ac:dyDescent="0.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</row>
    <row r="65" spans="1:37" x14ac:dyDescent="0.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</row>
    <row r="66" spans="1:37" x14ac:dyDescent="0.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</row>
    <row r="67" spans="1:37" x14ac:dyDescent="0.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</row>
    <row r="68" spans="1:37" x14ac:dyDescent="0.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 spans="1:37" x14ac:dyDescent="0.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</row>
    <row r="70" spans="1:37" x14ac:dyDescent="0.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spans="1:37" x14ac:dyDescent="0.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</row>
    <row r="72" spans="1:37" x14ac:dyDescent="0.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</row>
    <row r="73" spans="1:37" x14ac:dyDescent="0.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</row>
    <row r="74" spans="1:37" x14ac:dyDescent="0.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</row>
    <row r="75" spans="1:37" x14ac:dyDescent="0.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</row>
    <row r="76" spans="1:37" x14ac:dyDescent="0.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</row>
    <row r="77" spans="1:37" x14ac:dyDescent="0.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</row>
    <row r="78" spans="1:37" x14ac:dyDescent="0.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</row>
    <row r="79" spans="1:37" x14ac:dyDescent="0.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</row>
    <row r="80" spans="1:37" x14ac:dyDescent="0.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</row>
    <row r="81" spans="1:37" x14ac:dyDescent="0.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</row>
    <row r="82" spans="1:37" x14ac:dyDescent="0.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</row>
    <row r="83" spans="1:37" x14ac:dyDescent="0.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</row>
    <row r="84" spans="1:37" x14ac:dyDescent="0.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</row>
    <row r="85" spans="1:37" x14ac:dyDescent="0.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</row>
    <row r="86" spans="1:37" x14ac:dyDescent="0.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</row>
    <row r="87" spans="1:37" x14ac:dyDescent="0.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</row>
    <row r="92" spans="1:37" x14ac:dyDescent="0.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</row>
    <row r="94" spans="1:37" x14ac:dyDescent="0.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</row>
    <row r="95" spans="1:37" x14ac:dyDescent="0.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</row>
    <row r="96" spans="1:37" x14ac:dyDescent="0.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</row>
    <row r="97" spans="1:37" x14ac:dyDescent="0.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</row>
    <row r="98" spans="1:37" x14ac:dyDescent="0.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</row>
    <row r="99" spans="1:37" x14ac:dyDescent="0.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</row>
    <row r="100" spans="1:37" x14ac:dyDescent="0.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</row>
    <row r="101" spans="1:37" x14ac:dyDescent="0.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</row>
    <row r="102" spans="1:37" x14ac:dyDescent="0.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</row>
    <row r="103" spans="1:37" x14ac:dyDescent="0.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</row>
    <row r="104" spans="1:37" x14ac:dyDescent="0.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</row>
    <row r="105" spans="1:37" x14ac:dyDescent="0.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</row>
    <row r="106" spans="1:37" x14ac:dyDescent="0.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</row>
    <row r="107" spans="1:37" x14ac:dyDescent="0.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</row>
    <row r="108" spans="1:37" x14ac:dyDescent="0.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</row>
    <row r="109" spans="1:37" x14ac:dyDescent="0.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</row>
    <row r="110" spans="1:37" x14ac:dyDescent="0.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</row>
    <row r="111" spans="1:37" x14ac:dyDescent="0.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</row>
    <row r="112" spans="1:37" x14ac:dyDescent="0.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</row>
    <row r="113" spans="1:37" x14ac:dyDescent="0.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</row>
    <row r="114" spans="1:37" x14ac:dyDescent="0.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</row>
  </sheetData>
  <sheetProtection algorithmName="SHA-512" hashValue="lSP+f0/i0BKsMGIRyD8remMXbVfSh0yw7bu9BFebMnqSCbBmT3tabtTbNIegbIuMkP9B5SZ6Co7mCKFvd+7/3g==" saltValue="y+MhifXoDuGpOxsx9V5ebw==" spinCount="100000" sheet="1" objects="1" scenarios="1"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C6652-B7BC-4C55-ABC3-A05578E134FF}">
  <sheetPr>
    <tabColor rgb="FFFFFF00"/>
  </sheetPr>
  <dimension ref="A1:AF423"/>
  <sheetViews>
    <sheetView showGridLines="0" topLeftCell="A15" workbookViewId="0">
      <selection sqref="A1:XFD1048576"/>
    </sheetView>
  </sheetViews>
  <sheetFormatPr defaultRowHeight="18" x14ac:dyDescent="0.5"/>
  <cols>
    <col min="1" max="1" width="60.77734375" style="17" customWidth="1"/>
    <col min="2" max="2" width="6.77734375" style="17" customWidth="1"/>
    <col min="3" max="3" width="30.77734375" style="17" customWidth="1"/>
    <col min="4" max="4" width="13.33203125" style="17" bestFit="1" customWidth="1"/>
    <col min="5" max="5" width="20.77734375" style="17" customWidth="1"/>
    <col min="6" max="6" width="12.77734375" style="17" customWidth="1"/>
    <col min="7" max="16384" width="8.88671875" style="17"/>
  </cols>
  <sheetData>
    <row r="1" spans="1:13" ht="18.600000000000001" thickBot="1" x14ac:dyDescent="0.55000000000000004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8.600000000000001" thickTop="1" x14ac:dyDescent="0.5">
      <c r="A2" s="105"/>
      <c r="B2" s="172"/>
      <c r="C2" s="173"/>
      <c r="D2" s="173"/>
      <c r="E2" s="173"/>
      <c r="F2" s="174"/>
      <c r="G2" s="105"/>
      <c r="H2" s="105"/>
      <c r="I2" s="105"/>
      <c r="J2" s="105"/>
      <c r="K2" s="105"/>
      <c r="L2" s="105"/>
      <c r="M2" s="105"/>
    </row>
    <row r="3" spans="1:13" x14ac:dyDescent="0.5">
      <c r="A3" s="105"/>
      <c r="B3" s="175"/>
      <c r="C3" s="176"/>
      <c r="D3" s="176"/>
      <c r="E3" s="177" t="s">
        <v>271</v>
      </c>
      <c r="F3" s="178"/>
      <c r="G3" s="105"/>
      <c r="H3" s="105"/>
      <c r="I3" s="105"/>
      <c r="J3" s="105"/>
      <c r="K3" s="105"/>
      <c r="L3" s="105"/>
      <c r="M3" s="105"/>
    </row>
    <row r="4" spans="1:13" x14ac:dyDescent="0.5">
      <c r="A4" s="105"/>
      <c r="B4" s="175"/>
      <c r="C4" s="179"/>
      <c r="D4" s="176"/>
      <c r="E4" s="180">
        <f ca="1">TODAY()</f>
        <v>44867</v>
      </c>
      <c r="F4" s="178"/>
      <c r="G4" s="105"/>
      <c r="H4" s="105"/>
      <c r="I4" s="105"/>
      <c r="J4" s="105"/>
      <c r="K4" s="105"/>
      <c r="L4" s="105"/>
      <c r="M4" s="105"/>
    </row>
    <row r="5" spans="1:13" x14ac:dyDescent="0.5">
      <c r="A5" s="105"/>
      <c r="B5" s="175"/>
      <c r="C5" s="181" t="s">
        <v>273</v>
      </c>
      <c r="D5" s="176"/>
      <c r="E5" s="176"/>
      <c r="F5" s="178"/>
      <c r="G5" s="105"/>
      <c r="H5" s="105"/>
      <c r="I5" s="105"/>
      <c r="J5" s="105"/>
      <c r="K5" s="105"/>
      <c r="L5" s="105"/>
      <c r="M5" s="105"/>
    </row>
    <row r="6" spans="1:13" ht="13.95" customHeight="1" x14ac:dyDescent="0.5">
      <c r="A6" s="105"/>
      <c r="B6" s="192" t="s">
        <v>11</v>
      </c>
      <c r="C6" s="189" t="s">
        <v>229</v>
      </c>
      <c r="D6" s="190" t="s">
        <v>230</v>
      </c>
      <c r="E6" s="190" t="s">
        <v>0</v>
      </c>
      <c r="F6" s="191" t="s">
        <v>231</v>
      </c>
      <c r="G6" s="105"/>
      <c r="H6" s="105"/>
      <c r="I6" s="105"/>
      <c r="J6" s="105"/>
      <c r="K6" s="105"/>
      <c r="L6" s="105"/>
      <c r="M6" s="105"/>
    </row>
    <row r="7" spans="1:13" ht="13.95" customHeight="1" x14ac:dyDescent="0.5">
      <c r="A7" s="105"/>
      <c r="B7" s="162">
        <v>100</v>
      </c>
      <c r="C7" s="44" t="s">
        <v>2</v>
      </c>
      <c r="D7" s="45">
        <f>CASHBOOK!$K$172</f>
        <v>13599.46</v>
      </c>
      <c r="E7" s="46">
        <v>25000</v>
      </c>
      <c r="F7" s="183">
        <f>D7/E7</f>
        <v>0.54397839999999997</v>
      </c>
      <c r="G7" s="105"/>
      <c r="H7" s="105"/>
      <c r="I7" s="105"/>
      <c r="J7" s="105"/>
      <c r="K7" s="105"/>
      <c r="L7" s="105"/>
      <c r="M7" s="105"/>
    </row>
    <row r="8" spans="1:13" ht="13.95" customHeight="1" x14ac:dyDescent="0.5">
      <c r="A8" s="105"/>
      <c r="B8" s="163">
        <v>110</v>
      </c>
      <c r="C8" s="47" t="s">
        <v>272</v>
      </c>
      <c r="D8" s="164">
        <f>CASHBOOK!$L$172</f>
        <v>4000.6</v>
      </c>
      <c r="E8" s="48">
        <v>4000</v>
      </c>
      <c r="F8" s="184">
        <f t="shared" ref="F8:F18" si="0">D8/E8</f>
        <v>1.0001499999999999</v>
      </c>
      <c r="G8" s="105"/>
      <c r="H8" s="105"/>
      <c r="I8" s="105"/>
      <c r="J8" s="105"/>
      <c r="K8" s="105"/>
      <c r="L8" s="105"/>
      <c r="M8" s="105"/>
    </row>
    <row r="9" spans="1:13" ht="13.95" customHeight="1" x14ac:dyDescent="0.5">
      <c r="A9" s="105"/>
      <c r="B9" s="162">
        <v>120</v>
      </c>
      <c r="C9" s="49" t="s">
        <v>12</v>
      </c>
      <c r="D9" s="165">
        <f>CASHBOOK!$M$172</f>
        <v>1818.88</v>
      </c>
      <c r="E9" s="50">
        <v>2150</v>
      </c>
      <c r="F9" s="183">
        <f t="shared" si="0"/>
        <v>0.8459906976744187</v>
      </c>
      <c r="G9" s="105"/>
      <c r="H9" s="105"/>
      <c r="I9" s="105"/>
      <c r="J9" s="105"/>
      <c r="K9" s="105"/>
      <c r="L9" s="105"/>
      <c r="M9" s="105"/>
    </row>
    <row r="10" spans="1:13" ht="13.95" customHeight="1" x14ac:dyDescent="0.5">
      <c r="A10" s="105"/>
      <c r="B10" s="163">
        <v>130</v>
      </c>
      <c r="C10" s="47" t="s">
        <v>8</v>
      </c>
      <c r="D10" s="164">
        <f>CASHBOOK!$N$172</f>
        <v>11260.5</v>
      </c>
      <c r="E10" s="48">
        <v>19740</v>
      </c>
      <c r="F10" s="184">
        <f t="shared" si="0"/>
        <v>0.57044072948328273</v>
      </c>
      <c r="G10" s="105"/>
      <c r="H10" s="105"/>
      <c r="I10" s="105"/>
      <c r="J10" s="105"/>
      <c r="K10" s="105"/>
      <c r="L10" s="105"/>
      <c r="M10" s="105"/>
    </row>
    <row r="11" spans="1:13" ht="13.95" customHeight="1" x14ac:dyDescent="0.5">
      <c r="A11" s="105"/>
      <c r="B11" s="162">
        <v>140</v>
      </c>
      <c r="C11" s="49" t="s">
        <v>7</v>
      </c>
      <c r="D11" s="165">
        <f>CASHBOOK!$O$172</f>
        <v>3218.87</v>
      </c>
      <c r="E11" s="50">
        <v>7200</v>
      </c>
      <c r="F11" s="183">
        <f t="shared" si="0"/>
        <v>0.44706527777777777</v>
      </c>
      <c r="G11" s="105"/>
      <c r="H11" s="105"/>
      <c r="I11" s="105"/>
      <c r="J11" s="105"/>
      <c r="K11" s="105"/>
      <c r="L11" s="105"/>
      <c r="M11" s="105"/>
    </row>
    <row r="12" spans="1:13" ht="13.95" customHeight="1" x14ac:dyDescent="0.5">
      <c r="A12" s="105"/>
      <c r="B12" s="163">
        <v>150</v>
      </c>
      <c r="C12" s="47" t="s">
        <v>5</v>
      </c>
      <c r="D12" s="164">
        <f>CASHBOOK!$P$172</f>
        <v>1743.1300000000003</v>
      </c>
      <c r="E12" s="48">
        <v>1510</v>
      </c>
      <c r="F12" s="184">
        <f t="shared" si="0"/>
        <v>1.1543907284768213</v>
      </c>
      <c r="G12" s="105"/>
      <c r="H12" s="105"/>
      <c r="I12" s="105"/>
      <c r="J12" s="105"/>
      <c r="K12" s="105"/>
      <c r="L12" s="105"/>
      <c r="M12" s="105"/>
    </row>
    <row r="13" spans="1:13" ht="13.95" customHeight="1" x14ac:dyDescent="0.5">
      <c r="A13" s="105"/>
      <c r="B13" s="162">
        <v>160</v>
      </c>
      <c r="C13" s="49" t="s">
        <v>9</v>
      </c>
      <c r="D13" s="165">
        <f>CASHBOOK!$Q$172</f>
        <v>320</v>
      </c>
      <c r="E13" s="50">
        <v>1000</v>
      </c>
      <c r="F13" s="183">
        <f t="shared" si="0"/>
        <v>0.32</v>
      </c>
      <c r="G13" s="105"/>
      <c r="H13" s="105"/>
      <c r="I13" s="105"/>
      <c r="J13" s="105"/>
      <c r="K13" s="105"/>
      <c r="L13" s="105"/>
      <c r="M13" s="105"/>
    </row>
    <row r="14" spans="1:13" ht="13.95" customHeight="1" x14ac:dyDescent="0.5">
      <c r="A14" s="105"/>
      <c r="B14" s="163">
        <v>170</v>
      </c>
      <c r="C14" s="47" t="s">
        <v>184</v>
      </c>
      <c r="D14" s="164">
        <f>CASHBOOK!$R$172</f>
        <v>153.28</v>
      </c>
      <c r="E14" s="48">
        <v>250</v>
      </c>
      <c r="F14" s="184">
        <f t="shared" si="0"/>
        <v>0.61312</v>
      </c>
      <c r="G14" s="105"/>
      <c r="H14" s="105"/>
      <c r="I14" s="105"/>
      <c r="J14" s="105"/>
      <c r="K14" s="105"/>
      <c r="L14" s="105"/>
      <c r="M14" s="105"/>
    </row>
    <row r="15" spans="1:13" ht="13.95" customHeight="1" x14ac:dyDescent="0.5">
      <c r="A15" s="105"/>
      <c r="B15" s="162">
        <v>180</v>
      </c>
      <c r="C15" s="49" t="s">
        <v>3</v>
      </c>
      <c r="D15" s="165">
        <f>CASHBOOK!$S$172</f>
        <v>1878</v>
      </c>
      <c r="E15" s="50">
        <v>6000</v>
      </c>
      <c r="F15" s="183">
        <f t="shared" si="0"/>
        <v>0.313</v>
      </c>
      <c r="G15" s="105"/>
      <c r="H15" s="105"/>
      <c r="I15" s="105"/>
      <c r="J15" s="105"/>
      <c r="K15" s="105"/>
      <c r="L15" s="105"/>
      <c r="M15" s="105"/>
    </row>
    <row r="16" spans="1:13" ht="13.95" customHeight="1" x14ac:dyDescent="0.5">
      <c r="A16" s="105"/>
      <c r="B16" s="163">
        <v>190</v>
      </c>
      <c r="C16" s="47" t="s">
        <v>4</v>
      </c>
      <c r="D16" s="164">
        <f>CASHBOOK!$T$172</f>
        <v>18516</v>
      </c>
      <c r="E16" s="48">
        <v>32000</v>
      </c>
      <c r="F16" s="184">
        <f t="shared" si="0"/>
        <v>0.57862499999999994</v>
      </c>
      <c r="G16" s="105"/>
      <c r="H16" s="105"/>
      <c r="I16" s="105"/>
      <c r="J16" s="105"/>
      <c r="K16" s="105"/>
      <c r="L16" s="105"/>
      <c r="M16" s="105"/>
    </row>
    <row r="17" spans="1:13" ht="13.95" customHeight="1" thickBot="1" x14ac:dyDescent="0.55000000000000004">
      <c r="A17" s="105"/>
      <c r="B17" s="162">
        <v>200</v>
      </c>
      <c r="C17" s="51" t="s">
        <v>10</v>
      </c>
      <c r="D17" s="52">
        <f>CASHBOOK!$U$172</f>
        <v>11655.789999999995</v>
      </c>
      <c r="E17" s="53">
        <v>17500</v>
      </c>
      <c r="F17" s="185">
        <f t="shared" si="0"/>
        <v>0.66604514285714256</v>
      </c>
      <c r="G17" s="105"/>
      <c r="H17" s="105"/>
      <c r="I17" s="105"/>
      <c r="J17" s="105"/>
      <c r="K17" s="105"/>
      <c r="L17" s="105"/>
      <c r="M17" s="105"/>
    </row>
    <row r="18" spans="1:13" ht="13.95" customHeight="1" thickBot="1" x14ac:dyDescent="0.55000000000000004">
      <c r="A18" s="105"/>
      <c r="B18" s="166" t="s">
        <v>228</v>
      </c>
      <c r="C18" s="54"/>
      <c r="D18" s="55">
        <f t="shared" ref="D18:E18" si="1">SUM(D7:D17)</f>
        <v>68164.509999999995</v>
      </c>
      <c r="E18" s="56">
        <f t="shared" si="1"/>
        <v>116350</v>
      </c>
      <c r="F18" s="186">
        <f t="shared" si="0"/>
        <v>0.58585741297808336</v>
      </c>
      <c r="G18" s="105"/>
      <c r="H18" s="105"/>
      <c r="I18" s="105"/>
      <c r="J18" s="105"/>
      <c r="K18" s="105"/>
      <c r="L18" s="105"/>
      <c r="M18" s="105"/>
    </row>
    <row r="19" spans="1:13" ht="13.95" customHeight="1" thickTop="1" thickBot="1" x14ac:dyDescent="0.55000000000000004">
      <c r="A19" s="105"/>
      <c r="B19" s="167"/>
      <c r="C19" s="168"/>
      <c r="D19" s="168"/>
      <c r="E19" s="281" t="s">
        <v>319</v>
      </c>
      <c r="F19" s="282">
        <f>7/12</f>
        <v>0.58333333333333337</v>
      </c>
      <c r="G19" s="105"/>
      <c r="H19" s="105"/>
      <c r="I19" s="105"/>
      <c r="J19" s="105"/>
      <c r="K19" s="105"/>
      <c r="L19" s="105"/>
      <c r="M19" s="105"/>
    </row>
    <row r="20" spans="1:13" ht="13.95" customHeight="1" thickTop="1" x14ac:dyDescent="0.5">
      <c r="A20" s="105"/>
      <c r="B20" s="167"/>
      <c r="C20" s="169" t="s">
        <v>274</v>
      </c>
      <c r="D20" s="168"/>
      <c r="E20" s="168"/>
      <c r="F20" s="187"/>
      <c r="G20" s="105"/>
      <c r="H20" s="105"/>
      <c r="I20" s="105"/>
      <c r="J20" s="105"/>
      <c r="K20" s="105"/>
      <c r="L20" s="105"/>
      <c r="M20" s="105"/>
    </row>
    <row r="21" spans="1:13" ht="13.95" customHeight="1" x14ac:dyDescent="0.5">
      <c r="A21" s="105"/>
      <c r="B21" s="161" t="s">
        <v>11</v>
      </c>
      <c r="C21" s="42" t="s">
        <v>229</v>
      </c>
      <c r="D21" s="43" t="s">
        <v>230</v>
      </c>
      <c r="E21" s="43" t="s">
        <v>0</v>
      </c>
      <c r="F21" s="182" t="s">
        <v>231</v>
      </c>
      <c r="G21" s="105"/>
      <c r="H21" s="105"/>
      <c r="I21" s="105"/>
      <c r="J21" s="105"/>
      <c r="K21" s="105"/>
      <c r="L21" s="105"/>
      <c r="M21" s="105"/>
    </row>
    <row r="22" spans="1:13" ht="13.95" customHeight="1" x14ac:dyDescent="0.5">
      <c r="A22" s="105"/>
      <c r="B22" s="162">
        <v>50</v>
      </c>
      <c r="C22" s="44" t="s">
        <v>256</v>
      </c>
      <c r="D22" s="45">
        <f>CASHBOOK!$V$172</f>
        <v>61750</v>
      </c>
      <c r="E22" s="46">
        <v>123500</v>
      </c>
      <c r="F22" s="183">
        <f>D22/E22</f>
        <v>0.5</v>
      </c>
      <c r="G22" s="105"/>
      <c r="H22" s="105"/>
      <c r="I22" s="105"/>
      <c r="J22" s="105"/>
      <c r="K22" s="105"/>
      <c r="L22" s="105"/>
      <c r="M22" s="105"/>
    </row>
    <row r="23" spans="1:13" ht="13.95" customHeight="1" x14ac:dyDescent="0.5">
      <c r="A23" s="105"/>
      <c r="B23" s="163">
        <v>55</v>
      </c>
      <c r="C23" s="47" t="s">
        <v>275</v>
      </c>
      <c r="D23" s="164">
        <f>CASHBOOK!$W$172</f>
        <v>870</v>
      </c>
      <c r="E23" s="48">
        <v>1800</v>
      </c>
      <c r="F23" s="184">
        <f t="shared" ref="F23:F29" si="2">D23/E23</f>
        <v>0.48333333333333334</v>
      </c>
      <c r="G23" s="105"/>
      <c r="H23" s="105"/>
      <c r="I23" s="105"/>
      <c r="J23" s="105"/>
      <c r="K23" s="105"/>
      <c r="L23" s="105"/>
      <c r="M23" s="105"/>
    </row>
    <row r="24" spans="1:13" ht="13.95" customHeight="1" x14ac:dyDescent="0.5">
      <c r="A24" s="105"/>
      <c r="B24" s="162">
        <v>60</v>
      </c>
      <c r="C24" s="49" t="s">
        <v>276</v>
      </c>
      <c r="D24" s="165">
        <f>CASHBOOK!$X$172</f>
        <v>0</v>
      </c>
      <c r="E24" s="50">
        <v>1000</v>
      </c>
      <c r="F24" s="183">
        <f t="shared" si="2"/>
        <v>0</v>
      </c>
      <c r="G24" s="105"/>
      <c r="H24" s="105"/>
      <c r="I24" s="105"/>
      <c r="J24" s="105"/>
      <c r="K24" s="105"/>
      <c r="L24" s="105"/>
      <c r="M24" s="105"/>
    </row>
    <row r="25" spans="1:13" ht="13.95" customHeight="1" x14ac:dyDescent="0.5">
      <c r="A25" s="105"/>
      <c r="B25" s="163">
        <v>65</v>
      </c>
      <c r="C25" s="47" t="s">
        <v>277</v>
      </c>
      <c r="D25" s="164">
        <f>CASHBOOK!$Y$172</f>
        <v>0</v>
      </c>
      <c r="E25" s="48">
        <v>500</v>
      </c>
      <c r="F25" s="184">
        <f t="shared" si="2"/>
        <v>0</v>
      </c>
      <c r="G25" s="105"/>
      <c r="H25" s="105"/>
      <c r="I25" s="105"/>
      <c r="J25" s="105"/>
      <c r="K25" s="105"/>
      <c r="L25" s="105"/>
      <c r="M25" s="105"/>
    </row>
    <row r="26" spans="1:13" ht="13.95" customHeight="1" x14ac:dyDescent="0.5">
      <c r="A26" s="105"/>
      <c r="B26" s="162">
        <v>70</v>
      </c>
      <c r="C26" s="49" t="s">
        <v>279</v>
      </c>
      <c r="D26" s="165">
        <f>CASHBOOK!$Z$172</f>
        <v>913.13</v>
      </c>
      <c r="E26" s="50">
        <v>0</v>
      </c>
      <c r="F26" s="183" t="s">
        <v>318</v>
      </c>
      <c r="G26" s="105"/>
      <c r="H26" s="105"/>
      <c r="I26" s="105"/>
      <c r="J26" s="105"/>
      <c r="K26" s="105"/>
      <c r="L26" s="105"/>
      <c r="M26" s="105"/>
    </row>
    <row r="27" spans="1:13" ht="13.95" customHeight="1" x14ac:dyDescent="0.5">
      <c r="A27" s="105"/>
      <c r="B27" s="162">
        <v>75</v>
      </c>
      <c r="C27" s="49" t="s">
        <v>280</v>
      </c>
      <c r="D27" s="165">
        <f>CASHBOOK!$AA$172</f>
        <v>0</v>
      </c>
      <c r="E27" s="50">
        <v>0</v>
      </c>
      <c r="F27" s="183" t="s">
        <v>318</v>
      </c>
      <c r="G27" s="105"/>
      <c r="H27" s="105"/>
      <c r="I27" s="105"/>
      <c r="J27" s="105"/>
      <c r="K27" s="105"/>
      <c r="L27" s="105"/>
      <c r="M27" s="105"/>
    </row>
    <row r="28" spans="1:13" ht="13.95" customHeight="1" thickBot="1" x14ac:dyDescent="0.55000000000000004">
      <c r="A28" s="105"/>
      <c r="B28" s="163">
        <v>80</v>
      </c>
      <c r="C28" s="47" t="s">
        <v>278</v>
      </c>
      <c r="D28" s="164">
        <f>CASHBOOK!$AB$172</f>
        <v>0</v>
      </c>
      <c r="E28" s="48">
        <v>0</v>
      </c>
      <c r="F28" s="184" t="s">
        <v>318</v>
      </c>
      <c r="G28" s="105"/>
      <c r="H28" s="105"/>
      <c r="I28" s="105"/>
      <c r="J28" s="105"/>
      <c r="K28" s="105"/>
      <c r="L28" s="105"/>
      <c r="M28" s="105"/>
    </row>
    <row r="29" spans="1:13" ht="13.95" customHeight="1" thickBot="1" x14ac:dyDescent="0.55000000000000004">
      <c r="A29" s="105"/>
      <c r="B29" s="166" t="s">
        <v>228</v>
      </c>
      <c r="C29" s="54"/>
      <c r="D29" s="57">
        <f>SUM(D22:D28)</f>
        <v>63533.13</v>
      </c>
      <c r="E29" s="57">
        <f>SUM(E22:E28)</f>
        <v>126800</v>
      </c>
      <c r="F29" s="188">
        <f t="shared" si="2"/>
        <v>0.50104992113564661</v>
      </c>
      <c r="G29" s="105"/>
      <c r="H29" s="105"/>
      <c r="I29" s="105"/>
      <c r="J29" s="105"/>
      <c r="K29" s="105"/>
      <c r="L29" s="105"/>
      <c r="M29" s="105"/>
    </row>
    <row r="30" spans="1:13" ht="19.2" thickTop="1" thickBot="1" x14ac:dyDescent="0.55000000000000004">
      <c r="A30" s="105"/>
      <c r="B30" s="193"/>
      <c r="C30" s="194"/>
      <c r="D30" s="170"/>
      <c r="E30" s="170"/>
      <c r="F30" s="171"/>
      <c r="G30" s="105"/>
      <c r="H30" s="105"/>
      <c r="I30" s="105"/>
      <c r="J30" s="105"/>
      <c r="K30" s="105"/>
      <c r="L30" s="105"/>
      <c r="M30" s="105"/>
    </row>
    <row r="31" spans="1:13" ht="18.600000000000001" thickTop="1" x14ac:dyDescent="0.5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</row>
    <row r="32" spans="1:13" x14ac:dyDescent="0.5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</row>
    <row r="33" spans="1:32" x14ac:dyDescent="0.5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</row>
    <row r="34" spans="1:32" x14ac:dyDescent="0.5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</row>
    <row r="35" spans="1:32" x14ac:dyDescent="0.5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</row>
    <row r="36" spans="1:32" x14ac:dyDescent="0.5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</row>
    <row r="37" spans="1:32" x14ac:dyDescent="0.5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</row>
    <row r="38" spans="1:32" x14ac:dyDescent="0.5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</row>
    <row r="39" spans="1:32" x14ac:dyDescent="0.5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</row>
    <row r="40" spans="1:32" x14ac:dyDescent="0.5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</row>
    <row r="41" spans="1:32" x14ac:dyDescent="0.5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</row>
    <row r="42" spans="1:32" x14ac:dyDescent="0.5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</row>
    <row r="43" spans="1:32" x14ac:dyDescent="0.5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</row>
    <row r="44" spans="1:32" x14ac:dyDescent="0.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</row>
    <row r="45" spans="1:32" x14ac:dyDescent="0.5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</row>
    <row r="46" spans="1:32" x14ac:dyDescent="0.5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</row>
    <row r="47" spans="1:32" x14ac:dyDescent="0.5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</row>
    <row r="48" spans="1:32" x14ac:dyDescent="0.5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</row>
    <row r="49" spans="1:32" x14ac:dyDescent="0.5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</row>
    <row r="50" spans="1:32" x14ac:dyDescent="0.5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</row>
    <row r="51" spans="1:32" x14ac:dyDescent="0.5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</row>
    <row r="52" spans="1:32" x14ac:dyDescent="0.5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</row>
    <row r="53" spans="1:32" x14ac:dyDescent="0.5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</row>
    <row r="54" spans="1:32" x14ac:dyDescent="0.5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</row>
    <row r="55" spans="1:32" x14ac:dyDescent="0.5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</row>
    <row r="56" spans="1:32" x14ac:dyDescent="0.5">
      <c r="A56" s="105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</row>
    <row r="57" spans="1:32" x14ac:dyDescent="0.5">
      <c r="A57" s="105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</row>
    <row r="58" spans="1:32" x14ac:dyDescent="0.5">
      <c r="A58" s="105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</row>
    <row r="59" spans="1:32" x14ac:dyDescent="0.5">
      <c r="A59" s="105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</row>
    <row r="60" spans="1:32" x14ac:dyDescent="0.5">
      <c r="A60" s="105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</row>
    <row r="61" spans="1:32" x14ac:dyDescent="0.5">
      <c r="A61" s="105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</row>
    <row r="62" spans="1:32" x14ac:dyDescent="0.5">
      <c r="A62" s="105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</row>
    <row r="63" spans="1:32" x14ac:dyDescent="0.5">
      <c r="A63" s="105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</row>
    <row r="64" spans="1:32" x14ac:dyDescent="0.5">
      <c r="A64" s="105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</row>
    <row r="65" spans="1:32" x14ac:dyDescent="0.5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</row>
    <row r="66" spans="1:32" x14ac:dyDescent="0.5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</row>
    <row r="67" spans="1:32" x14ac:dyDescent="0.5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</row>
    <row r="68" spans="1:32" x14ac:dyDescent="0.5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</row>
    <row r="69" spans="1:32" x14ac:dyDescent="0.5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</row>
    <row r="70" spans="1:32" x14ac:dyDescent="0.5">
      <c r="A70" s="105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</row>
    <row r="71" spans="1:32" x14ac:dyDescent="0.5">
      <c r="A71" s="105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</row>
    <row r="72" spans="1:32" x14ac:dyDescent="0.5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</row>
    <row r="73" spans="1:32" x14ac:dyDescent="0.5">
      <c r="A73" s="105"/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</row>
    <row r="74" spans="1:32" x14ac:dyDescent="0.5">
      <c r="A74" s="105"/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</row>
    <row r="75" spans="1:32" x14ac:dyDescent="0.5">
      <c r="A75" s="105"/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</row>
    <row r="76" spans="1:32" x14ac:dyDescent="0.5">
      <c r="A76" s="105"/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</row>
    <row r="77" spans="1:32" x14ac:dyDescent="0.5">
      <c r="A77" s="105"/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</row>
    <row r="78" spans="1:32" x14ac:dyDescent="0.5">
      <c r="A78" s="105"/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</row>
    <row r="79" spans="1:32" x14ac:dyDescent="0.5">
      <c r="A79" s="105"/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</row>
    <row r="80" spans="1:32" x14ac:dyDescent="0.5">
      <c r="A80" s="105"/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</row>
    <row r="81" spans="1:32" x14ac:dyDescent="0.5">
      <c r="A81" s="105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</row>
    <row r="82" spans="1:32" x14ac:dyDescent="0.5">
      <c r="A82" s="105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</row>
    <row r="83" spans="1:32" x14ac:dyDescent="0.5">
      <c r="A83" s="105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</row>
    <row r="84" spans="1:32" x14ac:dyDescent="0.5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</row>
    <row r="85" spans="1:32" x14ac:dyDescent="0.5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</row>
    <row r="86" spans="1:32" x14ac:dyDescent="0.5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</row>
    <row r="87" spans="1:32" x14ac:dyDescent="0.5">
      <c r="A87" s="105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</row>
    <row r="88" spans="1:32" x14ac:dyDescent="0.5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</row>
    <row r="89" spans="1:32" x14ac:dyDescent="0.5">
      <c r="A89" s="105"/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</row>
    <row r="90" spans="1:32" x14ac:dyDescent="0.5">
      <c r="A90" s="105"/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</row>
    <row r="91" spans="1:32" x14ac:dyDescent="0.5">
      <c r="A91" s="105"/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</row>
    <row r="92" spans="1:32" x14ac:dyDescent="0.5">
      <c r="A92" s="105"/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</row>
    <row r="93" spans="1:32" x14ac:dyDescent="0.5">
      <c r="A93" s="105"/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</row>
    <row r="94" spans="1:32" x14ac:dyDescent="0.5">
      <c r="A94" s="105"/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</row>
    <row r="95" spans="1:32" x14ac:dyDescent="0.5">
      <c r="A95" s="105"/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</row>
    <row r="96" spans="1:32" x14ac:dyDescent="0.5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</row>
    <row r="97" spans="1:32" x14ac:dyDescent="0.5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</row>
    <row r="98" spans="1:32" x14ac:dyDescent="0.5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</row>
    <row r="99" spans="1:32" x14ac:dyDescent="0.5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</row>
    <row r="100" spans="1:32" x14ac:dyDescent="0.5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</row>
    <row r="101" spans="1:32" x14ac:dyDescent="0.5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</row>
    <row r="102" spans="1:32" x14ac:dyDescent="0.5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</row>
    <row r="103" spans="1:32" x14ac:dyDescent="0.5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</row>
    <row r="104" spans="1:32" x14ac:dyDescent="0.5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</row>
    <row r="105" spans="1:32" x14ac:dyDescent="0.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</row>
    <row r="106" spans="1:32" x14ac:dyDescent="0.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</row>
    <row r="107" spans="1:32" x14ac:dyDescent="0.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</row>
    <row r="108" spans="1:32" x14ac:dyDescent="0.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</row>
    <row r="109" spans="1:32" x14ac:dyDescent="0.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</row>
    <row r="110" spans="1:32" x14ac:dyDescent="0.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</row>
    <row r="111" spans="1:32" x14ac:dyDescent="0.5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</row>
    <row r="112" spans="1:32" x14ac:dyDescent="0.5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</row>
    <row r="113" spans="1:32" x14ac:dyDescent="0.5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</row>
    <row r="114" spans="1:32" x14ac:dyDescent="0.5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</row>
    <row r="115" spans="1:32" x14ac:dyDescent="0.5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</row>
    <row r="116" spans="1:32" x14ac:dyDescent="0.5">
      <c r="A116" s="105"/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</row>
    <row r="117" spans="1:32" x14ac:dyDescent="0.5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</row>
    <row r="118" spans="1:32" x14ac:dyDescent="0.5">
      <c r="A118" s="105"/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</row>
    <row r="119" spans="1:32" x14ac:dyDescent="0.5">
      <c r="A119" s="105"/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</row>
    <row r="120" spans="1:32" x14ac:dyDescent="0.5">
      <c r="A120" s="105"/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</row>
    <row r="121" spans="1:32" x14ac:dyDescent="0.5">
      <c r="A121" s="105"/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</row>
    <row r="122" spans="1:32" x14ac:dyDescent="0.5">
      <c r="A122" s="105"/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</row>
    <row r="123" spans="1:32" x14ac:dyDescent="0.5">
      <c r="A123" s="105"/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</row>
    <row r="124" spans="1:32" x14ac:dyDescent="0.5">
      <c r="A124" s="105"/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</row>
    <row r="125" spans="1:32" x14ac:dyDescent="0.5">
      <c r="A125" s="105"/>
      <c r="B125" s="105"/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</row>
    <row r="126" spans="1:32" x14ac:dyDescent="0.5">
      <c r="A126" s="105"/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</row>
    <row r="127" spans="1:32" x14ac:dyDescent="0.5">
      <c r="A127" s="105"/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</row>
    <row r="128" spans="1:32" x14ac:dyDescent="0.5">
      <c r="A128" s="105"/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</row>
    <row r="129" spans="1:32" x14ac:dyDescent="0.5">
      <c r="A129" s="105"/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</row>
    <row r="130" spans="1:32" x14ac:dyDescent="0.5">
      <c r="A130" s="105"/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</row>
    <row r="131" spans="1:32" x14ac:dyDescent="0.5">
      <c r="A131" s="105"/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</row>
    <row r="132" spans="1:32" x14ac:dyDescent="0.5">
      <c r="A132" s="105"/>
      <c r="B132" s="105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</row>
    <row r="133" spans="1:32" x14ac:dyDescent="0.5">
      <c r="A133" s="105"/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</row>
    <row r="134" spans="1:32" x14ac:dyDescent="0.5">
      <c r="A134" s="105"/>
      <c r="B134" s="105"/>
      <c r="C134" s="105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</row>
    <row r="135" spans="1:32" x14ac:dyDescent="0.5">
      <c r="A135" s="105"/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</row>
    <row r="136" spans="1:32" x14ac:dyDescent="0.5">
      <c r="A136" s="105"/>
      <c r="B136" s="105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</row>
    <row r="137" spans="1:32" x14ac:dyDescent="0.5">
      <c r="A137" s="105"/>
      <c r="B137" s="105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</row>
    <row r="138" spans="1:32" x14ac:dyDescent="0.5">
      <c r="A138" s="105"/>
      <c r="B138" s="105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</row>
    <row r="139" spans="1:32" x14ac:dyDescent="0.5">
      <c r="A139" s="105"/>
      <c r="B139" s="105"/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</row>
    <row r="140" spans="1:32" x14ac:dyDescent="0.5">
      <c r="A140" s="105"/>
      <c r="B140" s="105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</row>
    <row r="141" spans="1:32" x14ac:dyDescent="0.5">
      <c r="A141" s="105"/>
      <c r="B141" s="105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</row>
    <row r="142" spans="1:32" x14ac:dyDescent="0.5">
      <c r="A142" s="105"/>
      <c r="B142" s="105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</row>
    <row r="143" spans="1:32" x14ac:dyDescent="0.5">
      <c r="A143" s="105"/>
      <c r="B143" s="105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</row>
    <row r="144" spans="1:32" x14ac:dyDescent="0.5">
      <c r="A144" s="105"/>
      <c r="B144" s="105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</row>
    <row r="145" spans="1:32" x14ac:dyDescent="0.5">
      <c r="A145" s="105"/>
      <c r="B145" s="105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</row>
    <row r="146" spans="1:32" x14ac:dyDescent="0.5">
      <c r="A146" s="105"/>
      <c r="B146" s="105"/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</row>
    <row r="147" spans="1:32" x14ac:dyDescent="0.5">
      <c r="A147" s="105"/>
      <c r="B147" s="105"/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</row>
    <row r="148" spans="1:32" x14ac:dyDescent="0.5">
      <c r="A148" s="105"/>
      <c r="B148" s="105"/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  <c r="AA148" s="105"/>
      <c r="AB148" s="105"/>
      <c r="AC148" s="105"/>
      <c r="AD148" s="105"/>
      <c r="AE148" s="105"/>
      <c r="AF148" s="105"/>
    </row>
    <row r="149" spans="1:32" x14ac:dyDescent="0.5">
      <c r="A149" s="105"/>
      <c r="B149" s="105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5"/>
      <c r="AC149" s="105"/>
      <c r="AD149" s="105"/>
      <c r="AE149" s="105"/>
      <c r="AF149" s="105"/>
    </row>
    <row r="150" spans="1:32" x14ac:dyDescent="0.5">
      <c r="A150" s="105"/>
      <c r="B150" s="105"/>
      <c r="C150" s="105"/>
      <c r="D150" s="105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  <c r="AA150" s="105"/>
      <c r="AB150" s="105"/>
      <c r="AC150" s="105"/>
      <c r="AD150" s="105"/>
      <c r="AE150" s="105"/>
      <c r="AF150" s="105"/>
    </row>
    <row r="151" spans="1:32" x14ac:dyDescent="0.5">
      <c r="A151" s="105"/>
      <c r="B151" s="105"/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  <c r="AA151" s="105"/>
      <c r="AB151" s="105"/>
      <c r="AC151" s="105"/>
      <c r="AD151" s="105"/>
      <c r="AE151" s="105"/>
      <c r="AF151" s="105"/>
    </row>
    <row r="152" spans="1:32" x14ac:dyDescent="0.5">
      <c r="A152" s="105"/>
      <c r="B152" s="10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  <c r="AA152" s="105"/>
      <c r="AB152" s="105"/>
      <c r="AC152" s="105"/>
      <c r="AD152" s="105"/>
      <c r="AE152" s="105"/>
      <c r="AF152" s="105"/>
    </row>
    <row r="153" spans="1:32" x14ac:dyDescent="0.5">
      <c r="A153" s="105"/>
      <c r="B153" s="105"/>
      <c r="C153" s="105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5"/>
      <c r="AC153" s="105"/>
      <c r="AD153" s="105"/>
      <c r="AE153" s="105"/>
      <c r="AF153" s="105"/>
    </row>
    <row r="154" spans="1:32" x14ac:dyDescent="0.5">
      <c r="A154" s="105"/>
      <c r="B154" s="105"/>
      <c r="C154" s="105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5"/>
      <c r="AC154" s="105"/>
      <c r="AD154" s="105"/>
      <c r="AE154" s="105"/>
      <c r="AF154" s="105"/>
    </row>
    <row r="155" spans="1:32" x14ac:dyDescent="0.5">
      <c r="A155" s="105"/>
      <c r="B155" s="105"/>
      <c r="C155" s="105"/>
      <c r="D155" s="105"/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  <c r="AA155" s="105"/>
      <c r="AB155" s="105"/>
      <c r="AC155" s="105"/>
      <c r="AD155" s="105"/>
      <c r="AE155" s="105"/>
      <c r="AF155" s="105"/>
    </row>
    <row r="156" spans="1:32" x14ac:dyDescent="0.5">
      <c r="A156" s="105"/>
      <c r="B156" s="105"/>
      <c r="C156" s="105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  <c r="Z156" s="105"/>
      <c r="AA156" s="105"/>
      <c r="AB156" s="105"/>
      <c r="AC156" s="105"/>
      <c r="AD156" s="105"/>
      <c r="AE156" s="105"/>
      <c r="AF156" s="105"/>
    </row>
    <row r="157" spans="1:32" x14ac:dyDescent="0.5">
      <c r="A157" s="105"/>
      <c r="B157" s="105"/>
      <c r="C157" s="105"/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  <c r="AA157" s="105"/>
      <c r="AB157" s="105"/>
      <c r="AC157" s="105"/>
      <c r="AD157" s="105"/>
      <c r="AE157" s="105"/>
      <c r="AF157" s="105"/>
    </row>
    <row r="158" spans="1:32" x14ac:dyDescent="0.5">
      <c r="A158" s="105"/>
      <c r="B158" s="105"/>
      <c r="C158" s="105"/>
      <c r="D158" s="105"/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5"/>
      <c r="AC158" s="105"/>
      <c r="AD158" s="105"/>
      <c r="AE158" s="105"/>
      <c r="AF158" s="105"/>
    </row>
    <row r="159" spans="1:32" x14ac:dyDescent="0.5">
      <c r="A159" s="105"/>
      <c r="B159" s="105"/>
      <c r="C159" s="105"/>
      <c r="D159" s="105"/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  <c r="Z159" s="105"/>
      <c r="AA159" s="105"/>
      <c r="AB159" s="105"/>
      <c r="AC159" s="105"/>
      <c r="AD159" s="105"/>
      <c r="AE159" s="105"/>
      <c r="AF159" s="105"/>
    </row>
    <row r="160" spans="1:32" x14ac:dyDescent="0.5">
      <c r="A160" s="105"/>
      <c r="B160" s="105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  <c r="AA160" s="105"/>
      <c r="AB160" s="105"/>
      <c r="AC160" s="105"/>
      <c r="AD160" s="105"/>
      <c r="AE160" s="105"/>
      <c r="AF160" s="105"/>
    </row>
    <row r="161" spans="1:32" x14ac:dyDescent="0.5">
      <c r="A161" s="105"/>
      <c r="B161" s="105"/>
      <c r="C161" s="105"/>
      <c r="D161" s="105"/>
      <c r="E161" s="105"/>
      <c r="F161" s="105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  <c r="Z161" s="105"/>
      <c r="AA161" s="105"/>
      <c r="AB161" s="105"/>
      <c r="AC161" s="105"/>
      <c r="AD161" s="105"/>
      <c r="AE161" s="105"/>
      <c r="AF161" s="105"/>
    </row>
    <row r="162" spans="1:32" x14ac:dyDescent="0.5">
      <c r="A162" s="105"/>
      <c r="B162" s="105"/>
      <c r="C162" s="105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5"/>
      <c r="AC162" s="105"/>
      <c r="AD162" s="105"/>
      <c r="AE162" s="105"/>
      <c r="AF162" s="105"/>
    </row>
    <row r="163" spans="1:32" x14ac:dyDescent="0.5">
      <c r="A163" s="105"/>
      <c r="B163" s="105"/>
      <c r="C163" s="105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105"/>
      <c r="AF163" s="105"/>
    </row>
    <row r="164" spans="1:32" x14ac:dyDescent="0.5">
      <c r="A164" s="105"/>
      <c r="B164" s="105"/>
      <c r="C164" s="105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  <c r="AA164" s="105"/>
      <c r="AB164" s="105"/>
      <c r="AC164" s="105"/>
      <c r="AD164" s="105"/>
      <c r="AE164" s="105"/>
      <c r="AF164" s="105"/>
    </row>
    <row r="165" spans="1:32" x14ac:dyDescent="0.5">
      <c r="A165" s="105"/>
      <c r="B165" s="105"/>
      <c r="C165" s="105"/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5"/>
      <c r="Z165" s="105"/>
      <c r="AA165" s="105"/>
      <c r="AB165" s="105"/>
      <c r="AC165" s="105"/>
      <c r="AD165" s="105"/>
      <c r="AE165" s="105"/>
      <c r="AF165" s="105"/>
    </row>
    <row r="166" spans="1:32" x14ac:dyDescent="0.5">
      <c r="A166" s="105"/>
      <c r="B166" s="105"/>
      <c r="C166" s="105"/>
      <c r="D166" s="105"/>
      <c r="E166" s="105"/>
      <c r="F166" s="105"/>
      <c r="G166" s="105"/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  <c r="Z166" s="105"/>
      <c r="AA166" s="105"/>
      <c r="AB166" s="105"/>
      <c r="AC166" s="105"/>
      <c r="AD166" s="105"/>
      <c r="AE166" s="105"/>
      <c r="AF166" s="105"/>
    </row>
    <row r="167" spans="1:32" x14ac:dyDescent="0.5">
      <c r="A167" s="105"/>
      <c r="B167" s="105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5"/>
      <c r="AC167" s="105"/>
      <c r="AD167" s="105"/>
      <c r="AE167" s="105"/>
      <c r="AF167" s="105"/>
    </row>
    <row r="168" spans="1:32" x14ac:dyDescent="0.5">
      <c r="A168" s="105"/>
      <c r="B168" s="105"/>
      <c r="C168" s="105"/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5"/>
      <c r="V168" s="105"/>
      <c r="W168" s="105"/>
      <c r="X168" s="105"/>
      <c r="Y168" s="105"/>
      <c r="Z168" s="105"/>
      <c r="AA168" s="105"/>
      <c r="AB168" s="105"/>
      <c r="AC168" s="105"/>
      <c r="AD168" s="105"/>
      <c r="AE168" s="105"/>
      <c r="AF168" s="105"/>
    </row>
    <row r="169" spans="1:32" x14ac:dyDescent="0.5">
      <c r="A169" s="105"/>
      <c r="B169" s="105"/>
      <c r="C169" s="105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5"/>
      <c r="Z169" s="105"/>
      <c r="AA169" s="105"/>
      <c r="AB169" s="105"/>
      <c r="AC169" s="105"/>
      <c r="AD169" s="105"/>
      <c r="AE169" s="105"/>
      <c r="AF169" s="105"/>
    </row>
    <row r="170" spans="1:32" x14ac:dyDescent="0.5">
      <c r="A170" s="105"/>
      <c r="B170" s="105"/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5"/>
      <c r="AC170" s="105"/>
      <c r="AD170" s="105"/>
      <c r="AE170" s="105"/>
      <c r="AF170" s="105"/>
    </row>
    <row r="171" spans="1:32" x14ac:dyDescent="0.5">
      <c r="A171" s="105"/>
      <c r="B171" s="105"/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05"/>
      <c r="AC171" s="105"/>
      <c r="AD171" s="105"/>
      <c r="AE171" s="105"/>
      <c r="AF171" s="105"/>
    </row>
    <row r="172" spans="1:32" x14ac:dyDescent="0.5">
      <c r="A172" s="105"/>
      <c r="B172" s="105"/>
      <c r="C172" s="105"/>
      <c r="D172" s="105"/>
      <c r="E172" s="105"/>
      <c r="F172" s="105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  <c r="AA172" s="105"/>
      <c r="AB172" s="105"/>
      <c r="AC172" s="105"/>
      <c r="AD172" s="105"/>
      <c r="AE172" s="105"/>
      <c r="AF172" s="105"/>
    </row>
    <row r="173" spans="1:32" x14ac:dyDescent="0.5">
      <c r="A173" s="105"/>
      <c r="B173" s="105"/>
      <c r="C173" s="105"/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5"/>
      <c r="AC173" s="105"/>
      <c r="AD173" s="105"/>
      <c r="AE173" s="105"/>
      <c r="AF173" s="105"/>
    </row>
    <row r="174" spans="1:32" x14ac:dyDescent="0.5">
      <c r="A174" s="105"/>
      <c r="B174" s="105"/>
      <c r="C174" s="105"/>
      <c r="D174" s="105"/>
      <c r="E174" s="105"/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  <c r="AA174" s="105"/>
      <c r="AB174" s="105"/>
      <c r="AC174" s="105"/>
      <c r="AD174" s="105"/>
      <c r="AE174" s="105"/>
      <c r="AF174" s="105"/>
    </row>
    <row r="175" spans="1:32" x14ac:dyDescent="0.5">
      <c r="A175" s="105"/>
      <c r="B175" s="105"/>
      <c r="C175" s="105"/>
      <c r="D175" s="105"/>
      <c r="E175" s="105"/>
      <c r="F175" s="105"/>
      <c r="G175" s="105"/>
      <c r="H175" s="105"/>
      <c r="I175" s="105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  <c r="Z175" s="105"/>
      <c r="AA175" s="105"/>
      <c r="AB175" s="105"/>
      <c r="AC175" s="105"/>
      <c r="AD175" s="105"/>
      <c r="AE175" s="105"/>
      <c r="AF175" s="105"/>
    </row>
    <row r="176" spans="1:32" x14ac:dyDescent="0.5">
      <c r="A176" s="105"/>
      <c r="B176" s="105"/>
      <c r="C176" s="105"/>
      <c r="D176" s="105"/>
      <c r="E176" s="105"/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5"/>
      <c r="AC176" s="105"/>
      <c r="AD176" s="105"/>
      <c r="AE176" s="105"/>
      <c r="AF176" s="105"/>
    </row>
    <row r="177" spans="1:32" x14ac:dyDescent="0.5">
      <c r="A177" s="105"/>
      <c r="B177" s="105"/>
      <c r="C177" s="105"/>
      <c r="D177" s="105"/>
      <c r="E177" s="105"/>
      <c r="F177" s="105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</row>
    <row r="178" spans="1:32" x14ac:dyDescent="0.5">
      <c r="A178" s="105"/>
      <c r="B178" s="105"/>
      <c r="C178" s="105"/>
      <c r="D178" s="105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</row>
    <row r="179" spans="1:32" x14ac:dyDescent="0.5">
      <c r="A179" s="105"/>
      <c r="B179" s="105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</row>
    <row r="180" spans="1:32" x14ac:dyDescent="0.5">
      <c r="A180" s="105"/>
      <c r="B180" s="105"/>
      <c r="C180" s="105"/>
      <c r="D180" s="105"/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</row>
    <row r="181" spans="1:32" x14ac:dyDescent="0.5">
      <c r="A181" s="105"/>
      <c r="B181" s="105"/>
      <c r="C181" s="105"/>
      <c r="D181" s="105"/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</row>
    <row r="182" spans="1:32" x14ac:dyDescent="0.5">
      <c r="A182" s="105"/>
      <c r="B182" s="105"/>
      <c r="C182" s="105"/>
      <c r="D182" s="105"/>
      <c r="E182" s="105"/>
      <c r="F182" s="105"/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</row>
    <row r="183" spans="1:32" x14ac:dyDescent="0.5">
      <c r="A183" s="105"/>
      <c r="B183" s="105"/>
      <c r="C183" s="105"/>
      <c r="D183" s="105"/>
      <c r="E183" s="105"/>
      <c r="F183" s="105"/>
      <c r="G183" s="105"/>
      <c r="H183" s="105"/>
      <c r="I183" s="10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</row>
    <row r="184" spans="1:32" x14ac:dyDescent="0.5">
      <c r="A184" s="105"/>
      <c r="B184" s="105"/>
      <c r="C184" s="105"/>
      <c r="D184" s="105"/>
      <c r="E184" s="105"/>
      <c r="F184" s="105"/>
      <c r="G184" s="105"/>
      <c r="H184" s="105"/>
      <c r="I184" s="105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</row>
    <row r="185" spans="1:32" x14ac:dyDescent="0.5">
      <c r="A185" s="105"/>
      <c r="B185" s="105"/>
      <c r="C185" s="105"/>
      <c r="D185" s="105"/>
      <c r="E185" s="105"/>
      <c r="F185" s="105"/>
      <c r="G185" s="105"/>
      <c r="H185" s="105"/>
      <c r="I185" s="105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</row>
    <row r="186" spans="1:32" x14ac:dyDescent="0.5">
      <c r="A186" s="105"/>
      <c r="B186" s="105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</row>
    <row r="187" spans="1:32" x14ac:dyDescent="0.5">
      <c r="A187" s="105"/>
      <c r="B187" s="105"/>
      <c r="C187" s="105"/>
      <c r="D187" s="105"/>
      <c r="E187" s="105"/>
      <c r="F187" s="105"/>
      <c r="G187" s="105"/>
      <c r="H187" s="105"/>
      <c r="I187" s="10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</row>
    <row r="188" spans="1:32" x14ac:dyDescent="0.5">
      <c r="A188" s="105"/>
      <c r="B188" s="105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</row>
    <row r="189" spans="1:32" x14ac:dyDescent="0.5">
      <c r="A189" s="105"/>
      <c r="B189" s="105"/>
      <c r="C189" s="105"/>
      <c r="D189" s="105"/>
      <c r="E189" s="105"/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</row>
    <row r="190" spans="1:32" x14ac:dyDescent="0.5">
      <c r="A190" s="105"/>
      <c r="B190" s="105"/>
      <c r="C190" s="105"/>
      <c r="D190" s="105"/>
      <c r="E190" s="105"/>
      <c r="F190" s="105"/>
      <c r="G190" s="105"/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</row>
    <row r="191" spans="1:32" x14ac:dyDescent="0.5">
      <c r="A191" s="105"/>
      <c r="B191" s="105"/>
      <c r="C191" s="105"/>
      <c r="D191" s="105"/>
      <c r="E191" s="105"/>
      <c r="F191" s="105"/>
      <c r="G191" s="105"/>
      <c r="H191" s="105"/>
      <c r="I191" s="105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</row>
    <row r="192" spans="1:32" x14ac:dyDescent="0.5">
      <c r="A192" s="105"/>
      <c r="B192" s="105"/>
      <c r="C192" s="105"/>
      <c r="D192" s="105"/>
      <c r="E192" s="105"/>
      <c r="F192" s="105"/>
      <c r="G192" s="105"/>
      <c r="H192" s="105"/>
      <c r="I192" s="10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</row>
    <row r="193" spans="1:32" x14ac:dyDescent="0.5">
      <c r="A193" s="105"/>
      <c r="B193" s="105"/>
      <c r="C193" s="105"/>
      <c r="D193" s="105"/>
      <c r="E193" s="105"/>
      <c r="F193" s="105"/>
      <c r="G193" s="105"/>
      <c r="H193" s="105"/>
      <c r="I193" s="105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5"/>
      <c r="AA193" s="105"/>
      <c r="AB193" s="105"/>
      <c r="AC193" s="105"/>
      <c r="AD193" s="105"/>
      <c r="AE193" s="105"/>
      <c r="AF193" s="105"/>
    </row>
    <row r="194" spans="1:32" x14ac:dyDescent="0.5">
      <c r="A194" s="105"/>
      <c r="B194" s="105"/>
      <c r="C194" s="105"/>
      <c r="D194" s="105"/>
      <c r="E194" s="105"/>
      <c r="F194" s="105"/>
      <c r="G194" s="105"/>
      <c r="H194" s="105"/>
      <c r="I194" s="105"/>
      <c r="J194" s="105"/>
      <c r="K194" s="105"/>
      <c r="L194" s="105"/>
      <c r="M194" s="105"/>
      <c r="N194" s="105"/>
      <c r="O194" s="105"/>
      <c r="P194" s="105"/>
      <c r="Q194" s="105"/>
      <c r="R194" s="105"/>
      <c r="S194" s="105"/>
      <c r="T194" s="105"/>
      <c r="U194" s="105"/>
      <c r="V194" s="105"/>
      <c r="W194" s="105"/>
      <c r="X194" s="105"/>
      <c r="Y194" s="105"/>
      <c r="Z194" s="105"/>
      <c r="AA194" s="105"/>
      <c r="AB194" s="105"/>
      <c r="AC194" s="105"/>
      <c r="AD194" s="105"/>
      <c r="AE194" s="105"/>
      <c r="AF194" s="105"/>
    </row>
    <row r="195" spans="1:32" x14ac:dyDescent="0.5">
      <c r="A195" s="105"/>
      <c r="B195" s="105"/>
      <c r="C195" s="105"/>
      <c r="D195" s="105"/>
      <c r="E195" s="105"/>
      <c r="F195" s="105"/>
      <c r="G195" s="105"/>
      <c r="H195" s="105"/>
      <c r="I195" s="105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  <c r="T195" s="105"/>
      <c r="U195" s="105"/>
      <c r="V195" s="105"/>
      <c r="W195" s="105"/>
      <c r="X195" s="105"/>
      <c r="Y195" s="105"/>
      <c r="Z195" s="105"/>
      <c r="AA195" s="105"/>
      <c r="AB195" s="105"/>
      <c r="AC195" s="105"/>
      <c r="AD195" s="105"/>
      <c r="AE195" s="105"/>
      <c r="AF195" s="105"/>
    </row>
    <row r="196" spans="1:32" x14ac:dyDescent="0.5">
      <c r="A196" s="105"/>
      <c r="B196" s="105"/>
      <c r="C196" s="105"/>
      <c r="D196" s="105"/>
      <c r="E196" s="105"/>
      <c r="F196" s="105"/>
      <c r="G196" s="105"/>
      <c r="H196" s="105"/>
      <c r="I196" s="105"/>
      <c r="J196" s="105"/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</row>
    <row r="197" spans="1:32" x14ac:dyDescent="0.5">
      <c r="A197" s="105"/>
      <c r="B197" s="105"/>
      <c r="C197" s="105"/>
      <c r="D197" s="105"/>
      <c r="E197" s="105"/>
      <c r="F197" s="105"/>
      <c r="G197" s="105"/>
      <c r="H197" s="105"/>
      <c r="I197" s="105"/>
      <c r="J197" s="105"/>
      <c r="K197" s="105"/>
      <c r="L197" s="105"/>
      <c r="M197" s="105"/>
      <c r="N197" s="105"/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</row>
    <row r="198" spans="1:32" x14ac:dyDescent="0.5">
      <c r="A198" s="105"/>
      <c r="B198" s="105"/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</row>
    <row r="199" spans="1:32" x14ac:dyDescent="0.5">
      <c r="A199" s="105"/>
      <c r="B199" s="105"/>
      <c r="C199" s="105"/>
      <c r="D199" s="105"/>
      <c r="E199" s="105"/>
      <c r="F199" s="105"/>
      <c r="G199" s="105"/>
      <c r="H199" s="105"/>
      <c r="I199" s="105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</row>
    <row r="200" spans="1:32" x14ac:dyDescent="0.5">
      <c r="A200" s="105"/>
      <c r="B200" s="105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</row>
    <row r="201" spans="1:32" x14ac:dyDescent="0.5">
      <c r="A201" s="105"/>
      <c r="B201" s="105"/>
      <c r="C201" s="105"/>
      <c r="D201" s="105"/>
      <c r="E201" s="105"/>
      <c r="F201" s="105"/>
      <c r="G201" s="105"/>
      <c r="H201" s="105"/>
      <c r="I201" s="105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</row>
    <row r="202" spans="1:32" x14ac:dyDescent="0.5">
      <c r="A202" s="105"/>
      <c r="B202" s="105"/>
      <c r="C202" s="105"/>
      <c r="D202" s="105"/>
      <c r="E202" s="105"/>
      <c r="F202" s="105"/>
      <c r="G202" s="105"/>
      <c r="H202" s="105"/>
      <c r="I202" s="105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</row>
    <row r="203" spans="1:32" x14ac:dyDescent="0.5">
      <c r="A203" s="105"/>
      <c r="B203" s="105"/>
      <c r="C203" s="105"/>
      <c r="D203" s="105"/>
      <c r="E203" s="105"/>
      <c r="F203" s="105"/>
      <c r="G203" s="105"/>
      <c r="H203" s="105"/>
      <c r="I203" s="105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</row>
    <row r="204" spans="1:32" x14ac:dyDescent="0.5">
      <c r="A204" s="105"/>
      <c r="B204" s="105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</row>
    <row r="205" spans="1:32" x14ac:dyDescent="0.5">
      <c r="A205" s="105"/>
      <c r="B205" s="105"/>
      <c r="C205" s="105"/>
      <c r="D205" s="105"/>
      <c r="E205" s="105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</row>
    <row r="206" spans="1:32" x14ac:dyDescent="0.5">
      <c r="A206" s="105"/>
      <c r="B206" s="105"/>
      <c r="C206" s="105"/>
      <c r="D206" s="105"/>
      <c r="E206" s="105"/>
      <c r="F206" s="105"/>
      <c r="G206" s="105"/>
      <c r="H206" s="105"/>
      <c r="I206" s="105"/>
      <c r="J206" s="105"/>
      <c r="K206" s="105"/>
      <c r="L206" s="105"/>
      <c r="M206" s="105"/>
      <c r="N206" s="105"/>
      <c r="O206" s="105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</row>
    <row r="207" spans="1:32" x14ac:dyDescent="0.5">
      <c r="A207" s="105"/>
      <c r="B207" s="105"/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</row>
    <row r="208" spans="1:32" x14ac:dyDescent="0.5">
      <c r="A208" s="105"/>
      <c r="B208" s="105"/>
      <c r="C208" s="105"/>
      <c r="D208" s="105"/>
      <c r="E208" s="105"/>
      <c r="F208" s="105"/>
      <c r="G208" s="105"/>
      <c r="H208" s="105"/>
      <c r="I208" s="105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</row>
    <row r="209" spans="1:32" x14ac:dyDescent="0.5">
      <c r="A209" s="105"/>
      <c r="B209" s="105"/>
      <c r="C209" s="105"/>
      <c r="D209" s="105"/>
      <c r="E209" s="105"/>
      <c r="F209" s="105"/>
      <c r="G209" s="105"/>
      <c r="H209" s="105"/>
      <c r="I209" s="105"/>
      <c r="J209" s="105"/>
      <c r="K209" s="105"/>
      <c r="L209" s="105"/>
      <c r="M209" s="105"/>
      <c r="N209" s="105"/>
      <c r="O209" s="105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</row>
    <row r="210" spans="1:32" x14ac:dyDescent="0.5">
      <c r="A210" s="105"/>
      <c r="B210" s="105"/>
      <c r="C210" s="105"/>
      <c r="D210" s="105"/>
      <c r="E210" s="105"/>
      <c r="F210" s="105"/>
      <c r="G210" s="105"/>
      <c r="H210" s="105"/>
      <c r="I210" s="105"/>
      <c r="J210" s="105"/>
      <c r="K210" s="105"/>
      <c r="L210" s="105"/>
      <c r="M210" s="105"/>
      <c r="N210" s="105"/>
      <c r="O210" s="105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</row>
    <row r="211" spans="1:32" x14ac:dyDescent="0.5">
      <c r="A211" s="105"/>
      <c r="B211" s="105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</row>
    <row r="212" spans="1:32" x14ac:dyDescent="0.5">
      <c r="A212" s="105"/>
      <c r="B212" s="105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</row>
    <row r="213" spans="1:32" x14ac:dyDescent="0.5">
      <c r="A213" s="105"/>
      <c r="B213" s="105"/>
      <c r="C213" s="105"/>
      <c r="D213" s="105"/>
      <c r="E213" s="105"/>
      <c r="F213" s="105"/>
      <c r="G213" s="105"/>
      <c r="H213" s="105"/>
      <c r="I213" s="105"/>
      <c r="J213" s="105"/>
      <c r="K213" s="105"/>
      <c r="L213" s="105"/>
      <c r="M213" s="105"/>
      <c r="N213" s="105"/>
      <c r="O213" s="105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</row>
    <row r="214" spans="1:32" x14ac:dyDescent="0.5">
      <c r="A214" s="105"/>
      <c r="B214" s="105"/>
      <c r="C214" s="105"/>
      <c r="D214" s="105"/>
      <c r="E214" s="105"/>
      <c r="F214" s="105"/>
      <c r="G214" s="105"/>
      <c r="H214" s="105"/>
      <c r="I214" s="105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</row>
    <row r="215" spans="1:32" x14ac:dyDescent="0.5">
      <c r="A215" s="105"/>
      <c r="B215" s="105"/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10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</row>
    <row r="216" spans="1:32" x14ac:dyDescent="0.5">
      <c r="A216" s="105"/>
      <c r="B216" s="105"/>
      <c r="C216" s="105"/>
      <c r="D216" s="105"/>
      <c r="E216" s="105"/>
      <c r="F216" s="105"/>
      <c r="G216" s="105"/>
      <c r="H216" s="105"/>
      <c r="I216" s="105"/>
      <c r="J216" s="105"/>
      <c r="K216" s="105"/>
      <c r="L216" s="105"/>
      <c r="M216" s="105"/>
      <c r="N216" s="105"/>
      <c r="O216" s="105"/>
      <c r="P216" s="105"/>
      <c r="Q216" s="105"/>
      <c r="R216" s="105"/>
      <c r="S216" s="105"/>
      <c r="T216" s="105"/>
      <c r="U216" s="105"/>
      <c r="V216" s="105"/>
      <c r="W216" s="105"/>
      <c r="X216" s="105"/>
      <c r="Y216" s="105"/>
      <c r="Z216" s="105"/>
      <c r="AA216" s="105"/>
      <c r="AB216" s="105"/>
      <c r="AC216" s="105"/>
      <c r="AD216" s="105"/>
      <c r="AE216" s="105"/>
      <c r="AF216" s="105"/>
    </row>
    <row r="217" spans="1:32" x14ac:dyDescent="0.5">
      <c r="A217" s="105"/>
      <c r="B217" s="105"/>
      <c r="C217" s="105"/>
      <c r="D217" s="105"/>
      <c r="E217" s="105"/>
      <c r="F217" s="105"/>
      <c r="G217" s="105"/>
      <c r="H217" s="105"/>
      <c r="I217" s="105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  <c r="AA217" s="105"/>
      <c r="AB217" s="105"/>
      <c r="AC217" s="105"/>
      <c r="AD217" s="105"/>
      <c r="AE217" s="105"/>
      <c r="AF217" s="105"/>
    </row>
    <row r="218" spans="1:32" x14ac:dyDescent="0.5">
      <c r="A218" s="105"/>
      <c r="B218" s="105"/>
      <c r="C218" s="105"/>
      <c r="D218" s="105"/>
      <c r="E218" s="105"/>
      <c r="F218" s="105"/>
      <c r="G218" s="105"/>
      <c r="H218" s="105"/>
      <c r="I218" s="105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  <c r="AB218" s="105"/>
      <c r="AC218" s="105"/>
      <c r="AD218" s="105"/>
      <c r="AE218" s="105"/>
      <c r="AF218" s="105"/>
    </row>
    <row r="219" spans="1:32" x14ac:dyDescent="0.5">
      <c r="A219" s="105"/>
      <c r="B219" s="105"/>
      <c r="C219" s="105"/>
      <c r="D219" s="105"/>
      <c r="E219" s="105"/>
      <c r="F219" s="105"/>
      <c r="G219" s="105"/>
      <c r="H219" s="105"/>
      <c r="I219" s="105"/>
      <c r="J219" s="105"/>
      <c r="K219" s="105"/>
      <c r="L219" s="105"/>
      <c r="M219" s="105"/>
      <c r="N219" s="105"/>
      <c r="O219" s="105"/>
      <c r="P219" s="105"/>
      <c r="Q219" s="105"/>
      <c r="R219" s="105"/>
      <c r="S219" s="105"/>
      <c r="T219" s="105"/>
      <c r="U219" s="105"/>
      <c r="V219" s="105"/>
      <c r="W219" s="105"/>
      <c r="X219" s="105"/>
      <c r="Y219" s="105"/>
      <c r="Z219" s="105"/>
      <c r="AA219" s="105"/>
      <c r="AB219" s="105"/>
      <c r="AC219" s="105"/>
      <c r="AD219" s="105"/>
      <c r="AE219" s="105"/>
      <c r="AF219" s="105"/>
    </row>
    <row r="220" spans="1:32" x14ac:dyDescent="0.5">
      <c r="A220" s="105"/>
      <c r="B220" s="105"/>
      <c r="C220" s="105"/>
      <c r="D220" s="105"/>
      <c r="E220" s="105"/>
      <c r="F220" s="105"/>
      <c r="G220" s="105"/>
      <c r="H220" s="105"/>
      <c r="I220" s="105"/>
      <c r="J220" s="105"/>
      <c r="K220" s="105"/>
      <c r="L220" s="105"/>
      <c r="M220" s="105"/>
      <c r="N220" s="105"/>
      <c r="O220" s="105"/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105"/>
      <c r="AF220" s="105"/>
    </row>
    <row r="221" spans="1:32" x14ac:dyDescent="0.5">
      <c r="A221" s="105"/>
      <c r="B221" s="105"/>
      <c r="C221" s="105"/>
      <c r="D221" s="105"/>
      <c r="E221" s="105"/>
      <c r="F221" s="105"/>
      <c r="G221" s="105"/>
      <c r="H221" s="105"/>
      <c r="I221" s="105"/>
      <c r="J221" s="105"/>
      <c r="K221" s="105"/>
      <c r="L221" s="105"/>
      <c r="M221" s="105"/>
      <c r="N221" s="105"/>
      <c r="O221" s="105"/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  <c r="AA221" s="105"/>
      <c r="AB221" s="105"/>
      <c r="AC221" s="105"/>
      <c r="AD221" s="105"/>
      <c r="AE221" s="105"/>
      <c r="AF221" s="105"/>
    </row>
    <row r="222" spans="1:32" x14ac:dyDescent="0.5">
      <c r="A222" s="105"/>
      <c r="B222" s="105"/>
      <c r="C222" s="105"/>
      <c r="D222" s="105"/>
      <c r="E222" s="105"/>
      <c r="F222" s="105"/>
      <c r="G222" s="105"/>
      <c r="H222" s="105"/>
      <c r="I222" s="105"/>
      <c r="J222" s="105"/>
      <c r="K222" s="105"/>
      <c r="L222" s="105"/>
      <c r="M222" s="105"/>
      <c r="N222" s="105"/>
      <c r="O222" s="105"/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  <c r="AA222" s="105"/>
      <c r="AB222" s="105"/>
      <c r="AC222" s="105"/>
      <c r="AD222" s="105"/>
      <c r="AE222" s="105"/>
      <c r="AF222" s="105"/>
    </row>
    <row r="223" spans="1:32" x14ac:dyDescent="0.5">
      <c r="A223" s="105"/>
      <c r="B223" s="105"/>
      <c r="C223" s="105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  <c r="O223" s="105"/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  <c r="Z223" s="105"/>
      <c r="AA223" s="105"/>
      <c r="AB223" s="105"/>
      <c r="AC223" s="105"/>
      <c r="AD223" s="105"/>
      <c r="AE223" s="105"/>
      <c r="AF223" s="105"/>
    </row>
    <row r="224" spans="1:32" x14ac:dyDescent="0.5">
      <c r="A224" s="105"/>
      <c r="B224" s="105"/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105"/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105"/>
      <c r="AF224" s="105"/>
    </row>
    <row r="225" spans="1:32" x14ac:dyDescent="0.5">
      <c r="A225" s="105"/>
      <c r="B225" s="105"/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5"/>
      <c r="AC225" s="105"/>
      <c r="AD225" s="105"/>
      <c r="AE225" s="105"/>
      <c r="AF225" s="105"/>
    </row>
    <row r="226" spans="1:32" x14ac:dyDescent="0.5">
      <c r="A226" s="105"/>
      <c r="B226" s="105"/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105"/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5"/>
      <c r="AD226" s="105"/>
      <c r="AE226" s="105"/>
      <c r="AF226" s="105"/>
    </row>
    <row r="227" spans="1:32" x14ac:dyDescent="0.5">
      <c r="A227" s="105"/>
      <c r="B227" s="105"/>
      <c r="C227" s="105"/>
      <c r="D227" s="105"/>
      <c r="E227" s="105"/>
      <c r="F227" s="105"/>
      <c r="G227" s="105"/>
      <c r="H227" s="105"/>
      <c r="I227" s="105"/>
      <c r="J227" s="105"/>
      <c r="K227" s="105"/>
      <c r="L227" s="105"/>
      <c r="M227" s="105"/>
      <c r="N227" s="105"/>
      <c r="O227" s="105"/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105"/>
      <c r="AD227" s="105"/>
      <c r="AE227" s="105"/>
      <c r="AF227" s="105"/>
    </row>
    <row r="228" spans="1:32" x14ac:dyDescent="0.5">
      <c r="A228" s="105"/>
      <c r="B228" s="105"/>
      <c r="C228" s="105"/>
      <c r="D228" s="105"/>
      <c r="E228" s="105"/>
      <c r="F228" s="105"/>
      <c r="G228" s="105"/>
      <c r="H228" s="105"/>
      <c r="I228" s="105"/>
      <c r="J228" s="105"/>
      <c r="K228" s="105"/>
      <c r="L228" s="105"/>
      <c r="M228" s="105"/>
      <c r="N228" s="105"/>
      <c r="O228" s="105"/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  <c r="Z228" s="105"/>
      <c r="AA228" s="105"/>
      <c r="AB228" s="105"/>
      <c r="AC228" s="105"/>
      <c r="AD228" s="105"/>
      <c r="AE228" s="105"/>
      <c r="AF228" s="105"/>
    </row>
    <row r="229" spans="1:32" x14ac:dyDescent="0.5">
      <c r="A229" s="105"/>
      <c r="B229" s="105"/>
      <c r="C229" s="105"/>
      <c r="D229" s="105"/>
      <c r="E229" s="105"/>
      <c r="F229" s="105"/>
      <c r="G229" s="105"/>
      <c r="H229" s="105"/>
      <c r="I229" s="105"/>
      <c r="J229" s="105"/>
      <c r="K229" s="105"/>
      <c r="L229" s="105"/>
      <c r="M229" s="105"/>
      <c r="N229" s="105"/>
      <c r="O229" s="105"/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105"/>
      <c r="AA229" s="105"/>
      <c r="AB229" s="105"/>
      <c r="AC229" s="105"/>
      <c r="AD229" s="105"/>
      <c r="AE229" s="105"/>
      <c r="AF229" s="105"/>
    </row>
    <row r="230" spans="1:32" x14ac:dyDescent="0.5">
      <c r="A230" s="105"/>
      <c r="B230" s="105"/>
      <c r="C230" s="105"/>
      <c r="D230" s="105"/>
      <c r="E230" s="105"/>
      <c r="F230" s="105"/>
      <c r="G230" s="105"/>
      <c r="H230" s="105"/>
      <c r="I230" s="105"/>
      <c r="J230" s="105"/>
      <c r="K230" s="105"/>
      <c r="L230" s="105"/>
      <c r="M230" s="105"/>
      <c r="N230" s="105"/>
      <c r="O230" s="105"/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5"/>
    </row>
    <row r="231" spans="1:32" x14ac:dyDescent="0.5">
      <c r="A231" s="105"/>
      <c r="B231" s="105"/>
      <c r="C231" s="105"/>
      <c r="D231" s="105"/>
      <c r="E231" s="105"/>
      <c r="F231" s="105"/>
      <c r="G231" s="105"/>
      <c r="H231" s="105"/>
      <c r="I231" s="105"/>
      <c r="J231" s="105"/>
      <c r="K231" s="105"/>
      <c r="L231" s="105"/>
      <c r="M231" s="105"/>
      <c r="N231" s="105"/>
      <c r="O231" s="105"/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105"/>
      <c r="AF231" s="105"/>
    </row>
    <row r="232" spans="1:32" x14ac:dyDescent="0.5">
      <c r="A232" s="105"/>
      <c r="B232" s="105"/>
      <c r="C232" s="105"/>
      <c r="D232" s="105"/>
      <c r="E232" s="105"/>
      <c r="F232" s="105"/>
      <c r="G232" s="105"/>
      <c r="H232" s="105"/>
      <c r="I232" s="105"/>
      <c r="J232" s="105"/>
      <c r="K232" s="105"/>
      <c r="L232" s="105"/>
      <c r="M232" s="105"/>
      <c r="N232" s="105"/>
      <c r="O232" s="105"/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</row>
    <row r="233" spans="1:32" x14ac:dyDescent="0.5">
      <c r="A233" s="105"/>
      <c r="B233" s="105"/>
      <c r="C233" s="105"/>
      <c r="D233" s="105"/>
      <c r="E233" s="105"/>
      <c r="F233" s="105"/>
      <c r="G233" s="105"/>
      <c r="H233" s="105"/>
      <c r="I233" s="105"/>
      <c r="J233" s="105"/>
      <c r="K233" s="105"/>
      <c r="L233" s="105"/>
      <c r="M233" s="105"/>
      <c r="N233" s="105"/>
      <c r="O233" s="105"/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105"/>
      <c r="AF233" s="105"/>
    </row>
    <row r="234" spans="1:32" x14ac:dyDescent="0.5">
      <c r="A234" s="105"/>
      <c r="B234" s="105"/>
      <c r="C234" s="105"/>
      <c r="D234" s="105"/>
      <c r="E234" s="105"/>
      <c r="F234" s="105"/>
      <c r="G234" s="105"/>
      <c r="H234" s="105"/>
      <c r="I234" s="105"/>
      <c r="J234" s="105"/>
      <c r="K234" s="105"/>
      <c r="L234" s="105"/>
      <c r="M234" s="105"/>
      <c r="N234" s="105"/>
      <c r="O234" s="105"/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105"/>
      <c r="AF234" s="105"/>
    </row>
    <row r="235" spans="1:32" x14ac:dyDescent="0.5">
      <c r="A235" s="105"/>
      <c r="B235" s="105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105"/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</row>
    <row r="236" spans="1:32" x14ac:dyDescent="0.5">
      <c r="A236" s="105"/>
      <c r="B236" s="105"/>
      <c r="C236" s="105"/>
      <c r="D236" s="105"/>
      <c r="E236" s="105"/>
      <c r="F236" s="105"/>
      <c r="G236" s="105"/>
      <c r="H236" s="105"/>
      <c r="I236" s="105"/>
      <c r="J236" s="105"/>
      <c r="K236" s="105"/>
      <c r="L236" s="105"/>
      <c r="M236" s="105"/>
      <c r="N236" s="105"/>
      <c r="O236" s="105"/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  <c r="Z236" s="105"/>
      <c r="AA236" s="105"/>
      <c r="AB236" s="105"/>
      <c r="AC236" s="105"/>
      <c r="AD236" s="105"/>
      <c r="AE236" s="105"/>
      <c r="AF236" s="105"/>
    </row>
    <row r="237" spans="1:32" x14ac:dyDescent="0.5">
      <c r="A237" s="105"/>
      <c r="B237" s="105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105"/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105"/>
      <c r="AF237" s="105"/>
    </row>
    <row r="238" spans="1:32" x14ac:dyDescent="0.5">
      <c r="A238" s="105"/>
      <c r="B238" s="105"/>
      <c r="C238" s="105"/>
      <c r="D238" s="105"/>
      <c r="E238" s="105"/>
      <c r="F238" s="105"/>
      <c r="G238" s="105"/>
      <c r="H238" s="105"/>
      <c r="I238" s="105"/>
      <c r="J238" s="105"/>
      <c r="K238" s="105"/>
      <c r="L238" s="105"/>
      <c r="M238" s="105"/>
      <c r="N238" s="105"/>
      <c r="O238" s="105"/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5"/>
      <c r="AC238" s="105"/>
      <c r="AD238" s="105"/>
      <c r="AE238" s="105"/>
      <c r="AF238" s="105"/>
    </row>
    <row r="239" spans="1:32" x14ac:dyDescent="0.5">
      <c r="A239" s="105"/>
      <c r="B239" s="105"/>
      <c r="C239" s="105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105"/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  <c r="Z239" s="105"/>
      <c r="AA239" s="105"/>
      <c r="AB239" s="105"/>
      <c r="AC239" s="105"/>
      <c r="AD239" s="105"/>
      <c r="AE239" s="105"/>
      <c r="AF239" s="105"/>
    </row>
    <row r="240" spans="1:32" x14ac:dyDescent="0.5">
      <c r="A240" s="105"/>
      <c r="B240" s="105"/>
      <c r="C240" s="105"/>
      <c r="D240" s="105"/>
      <c r="E240" s="105"/>
      <c r="F240" s="105"/>
      <c r="G240" s="105"/>
      <c r="H240" s="105"/>
      <c r="I240" s="105"/>
      <c r="J240" s="105"/>
      <c r="K240" s="105"/>
      <c r="L240" s="105"/>
      <c r="M240" s="105"/>
      <c r="N240" s="105"/>
      <c r="O240" s="105"/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  <c r="Z240" s="105"/>
      <c r="AA240" s="105"/>
      <c r="AB240" s="105"/>
      <c r="AC240" s="105"/>
      <c r="AD240" s="105"/>
      <c r="AE240" s="105"/>
      <c r="AF240" s="105"/>
    </row>
    <row r="241" spans="1:32" x14ac:dyDescent="0.5">
      <c r="A241" s="105"/>
      <c r="B241" s="105"/>
      <c r="C241" s="105"/>
      <c r="D241" s="105"/>
      <c r="E241" s="105"/>
      <c r="F241" s="105"/>
      <c r="G241" s="105"/>
      <c r="H241" s="105"/>
      <c r="I241" s="105"/>
      <c r="J241" s="105"/>
      <c r="K241" s="105"/>
      <c r="L241" s="105"/>
      <c r="M241" s="105"/>
      <c r="N241" s="105"/>
      <c r="O241" s="105"/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5"/>
      <c r="AD241" s="105"/>
      <c r="AE241" s="105"/>
      <c r="AF241" s="105"/>
    </row>
    <row r="242" spans="1:32" x14ac:dyDescent="0.5">
      <c r="A242" s="105"/>
      <c r="B242" s="105"/>
      <c r="C242" s="105"/>
      <c r="D242" s="105"/>
      <c r="E242" s="105"/>
      <c r="F242" s="105"/>
      <c r="G242" s="105"/>
      <c r="H242" s="105"/>
      <c r="I242" s="105"/>
      <c r="J242" s="105"/>
      <c r="K242" s="105"/>
      <c r="L242" s="105"/>
      <c r="M242" s="105"/>
      <c r="N242" s="105"/>
      <c r="O242" s="105"/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  <c r="AA242" s="105"/>
      <c r="AB242" s="105"/>
      <c r="AC242" s="105"/>
      <c r="AD242" s="105"/>
      <c r="AE242" s="105"/>
      <c r="AF242" s="105"/>
    </row>
    <row r="243" spans="1:32" x14ac:dyDescent="0.5">
      <c r="A243" s="105"/>
      <c r="B243" s="105"/>
      <c r="C243" s="105"/>
      <c r="D243" s="105"/>
      <c r="E243" s="105"/>
      <c r="F243" s="105"/>
      <c r="G243" s="105"/>
      <c r="H243" s="105"/>
      <c r="I243" s="105"/>
      <c r="J243" s="105"/>
      <c r="K243" s="105"/>
      <c r="L243" s="105"/>
      <c r="M243" s="105"/>
      <c r="N243" s="105"/>
      <c r="O243" s="105"/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  <c r="Z243" s="105"/>
      <c r="AA243" s="105"/>
      <c r="AB243" s="105"/>
      <c r="AC243" s="105"/>
      <c r="AD243" s="105"/>
      <c r="AE243" s="105"/>
      <c r="AF243" s="105"/>
    </row>
    <row r="244" spans="1:32" x14ac:dyDescent="0.5">
      <c r="A244" s="105"/>
      <c r="B244" s="105"/>
      <c r="C244" s="105"/>
      <c r="D244" s="105"/>
      <c r="E244" s="105"/>
      <c r="F244" s="105"/>
      <c r="G244" s="105"/>
      <c r="H244" s="105"/>
      <c r="I244" s="105"/>
      <c r="J244" s="105"/>
      <c r="K244" s="105"/>
      <c r="L244" s="105"/>
      <c r="M244" s="105"/>
      <c r="N244" s="105"/>
      <c r="O244" s="105"/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  <c r="Z244" s="105"/>
      <c r="AA244" s="105"/>
      <c r="AB244" s="105"/>
      <c r="AC244" s="105"/>
      <c r="AD244" s="105"/>
      <c r="AE244" s="105"/>
      <c r="AF244" s="105"/>
    </row>
    <row r="245" spans="1:32" x14ac:dyDescent="0.5">
      <c r="A245" s="105"/>
      <c r="B245" s="105"/>
      <c r="C245" s="105"/>
      <c r="D245" s="105"/>
      <c r="E245" s="105"/>
      <c r="F245" s="105"/>
      <c r="G245" s="105"/>
      <c r="H245" s="105"/>
      <c r="I245" s="105"/>
      <c r="J245" s="105"/>
      <c r="K245" s="105"/>
      <c r="L245" s="105"/>
      <c r="M245" s="105"/>
      <c r="N245" s="105"/>
      <c r="O245" s="105"/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</row>
    <row r="246" spans="1:32" x14ac:dyDescent="0.5">
      <c r="A246" s="105"/>
      <c r="B246" s="105"/>
      <c r="C246" s="105"/>
      <c r="D246" s="105"/>
      <c r="E246" s="105"/>
      <c r="F246" s="105"/>
      <c r="G246" s="105"/>
      <c r="H246" s="105"/>
      <c r="I246" s="105"/>
      <c r="J246" s="105"/>
      <c r="K246" s="105"/>
      <c r="L246" s="105"/>
      <c r="M246" s="105"/>
      <c r="N246" s="105"/>
      <c r="O246" s="105"/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</row>
    <row r="247" spans="1:32" x14ac:dyDescent="0.5">
      <c r="A247" s="105"/>
      <c r="B247" s="105"/>
      <c r="C247" s="105"/>
      <c r="D247" s="105"/>
      <c r="E247" s="105"/>
      <c r="F247" s="105"/>
      <c r="G247" s="105"/>
      <c r="H247" s="105"/>
      <c r="I247" s="105"/>
      <c r="J247" s="105"/>
      <c r="K247" s="105"/>
      <c r="L247" s="105"/>
      <c r="M247" s="105"/>
      <c r="N247" s="105"/>
      <c r="O247" s="105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</row>
    <row r="248" spans="1:32" x14ac:dyDescent="0.5">
      <c r="A248" s="105"/>
      <c r="B248" s="105"/>
      <c r="C248" s="105"/>
      <c r="D248" s="105"/>
      <c r="E248" s="105"/>
      <c r="F248" s="105"/>
      <c r="G248" s="105"/>
      <c r="H248" s="105"/>
      <c r="I248" s="105"/>
      <c r="J248" s="105"/>
      <c r="K248" s="105"/>
      <c r="L248" s="105"/>
      <c r="M248" s="105"/>
      <c r="N248" s="105"/>
      <c r="O248" s="105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</row>
    <row r="249" spans="1:32" x14ac:dyDescent="0.5">
      <c r="A249" s="105"/>
      <c r="B249" s="105"/>
      <c r="C249" s="105"/>
      <c r="D249" s="105"/>
      <c r="E249" s="105"/>
      <c r="F249" s="105"/>
      <c r="G249" s="105"/>
      <c r="H249" s="105"/>
      <c r="I249" s="105"/>
      <c r="J249" s="105"/>
      <c r="K249" s="105"/>
      <c r="L249" s="105"/>
      <c r="M249" s="105"/>
      <c r="N249" s="105"/>
      <c r="O249" s="105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</row>
    <row r="250" spans="1:32" x14ac:dyDescent="0.5">
      <c r="A250" s="105"/>
      <c r="B250" s="105"/>
      <c r="C250" s="105"/>
      <c r="D250" s="105"/>
      <c r="E250" s="105"/>
      <c r="F250" s="105"/>
      <c r="G250" s="105"/>
      <c r="H250" s="105"/>
      <c r="I250" s="105"/>
      <c r="J250" s="105"/>
      <c r="K250" s="105"/>
      <c r="L250" s="105"/>
      <c r="M250" s="105"/>
      <c r="N250" s="105"/>
      <c r="O250" s="105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</row>
    <row r="251" spans="1:32" x14ac:dyDescent="0.5">
      <c r="A251" s="105"/>
      <c r="B251" s="105"/>
      <c r="C251" s="105"/>
      <c r="D251" s="105"/>
      <c r="E251" s="105"/>
      <c r="F251" s="105"/>
      <c r="G251" s="105"/>
      <c r="H251" s="105"/>
      <c r="I251" s="105"/>
      <c r="J251" s="105"/>
      <c r="K251" s="105"/>
      <c r="L251" s="105"/>
      <c r="M251" s="105"/>
      <c r="N251" s="105"/>
      <c r="O251" s="105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</row>
    <row r="252" spans="1:32" x14ac:dyDescent="0.5">
      <c r="A252" s="105"/>
      <c r="B252" s="105"/>
      <c r="C252" s="105"/>
      <c r="D252" s="105"/>
      <c r="E252" s="105"/>
      <c r="F252" s="105"/>
      <c r="G252" s="105"/>
      <c r="H252" s="105"/>
      <c r="I252" s="105"/>
      <c r="J252" s="105"/>
      <c r="K252" s="105"/>
      <c r="L252" s="105"/>
      <c r="M252" s="105"/>
      <c r="N252" s="105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</row>
    <row r="253" spans="1:32" x14ac:dyDescent="0.5">
      <c r="A253" s="105"/>
      <c r="B253" s="105"/>
      <c r="C253" s="105"/>
      <c r="D253" s="105"/>
      <c r="E253" s="105"/>
      <c r="F253" s="105"/>
      <c r="G253" s="105"/>
      <c r="H253" s="105"/>
      <c r="I253" s="105"/>
      <c r="J253" s="105"/>
      <c r="K253" s="105"/>
      <c r="L253" s="105"/>
      <c r="M253" s="105"/>
      <c r="N253" s="105"/>
      <c r="O253" s="105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</row>
    <row r="254" spans="1:32" x14ac:dyDescent="0.5">
      <c r="A254" s="105"/>
      <c r="B254" s="105"/>
      <c r="C254" s="105"/>
      <c r="D254" s="105"/>
      <c r="E254" s="105"/>
      <c r="F254" s="105"/>
      <c r="G254" s="105"/>
      <c r="H254" s="105"/>
      <c r="I254" s="105"/>
      <c r="J254" s="105"/>
      <c r="K254" s="105"/>
      <c r="L254" s="105"/>
      <c r="M254" s="105"/>
      <c r="N254" s="105"/>
      <c r="O254" s="105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</row>
    <row r="255" spans="1:32" x14ac:dyDescent="0.5">
      <c r="A255" s="105"/>
      <c r="B255" s="105"/>
      <c r="C255" s="105"/>
      <c r="D255" s="105"/>
      <c r="E255" s="105"/>
      <c r="F255" s="105"/>
      <c r="G255" s="105"/>
      <c r="H255" s="105"/>
      <c r="I255" s="105"/>
      <c r="J255" s="105"/>
      <c r="K255" s="105"/>
      <c r="L255" s="105"/>
      <c r="M255" s="105"/>
      <c r="N255" s="105"/>
      <c r="O255" s="105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</row>
    <row r="256" spans="1:32" x14ac:dyDescent="0.5">
      <c r="A256" s="105"/>
      <c r="B256" s="105"/>
      <c r="C256" s="105"/>
      <c r="D256" s="105"/>
      <c r="E256" s="105"/>
      <c r="F256" s="105"/>
      <c r="G256" s="105"/>
      <c r="H256" s="105"/>
      <c r="I256" s="105"/>
      <c r="J256" s="105"/>
      <c r="K256" s="105"/>
      <c r="L256" s="105"/>
      <c r="M256" s="105"/>
      <c r="N256" s="105"/>
      <c r="O256" s="105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</row>
    <row r="257" spans="1:32" x14ac:dyDescent="0.5">
      <c r="A257" s="105"/>
      <c r="B257" s="105"/>
      <c r="C257" s="105"/>
      <c r="D257" s="105"/>
      <c r="E257" s="105"/>
      <c r="F257" s="105"/>
      <c r="G257" s="105"/>
      <c r="H257" s="105"/>
      <c r="I257" s="105"/>
      <c r="J257" s="105"/>
      <c r="K257" s="105"/>
      <c r="L257" s="105"/>
      <c r="M257" s="105"/>
      <c r="N257" s="105"/>
      <c r="O257" s="105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</row>
    <row r="258" spans="1:32" x14ac:dyDescent="0.5">
      <c r="A258" s="105"/>
      <c r="B258" s="105"/>
      <c r="C258" s="105"/>
      <c r="D258" s="105"/>
      <c r="E258" s="105"/>
      <c r="F258" s="105"/>
      <c r="G258" s="105"/>
      <c r="H258" s="105"/>
      <c r="I258" s="105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</row>
    <row r="259" spans="1:32" x14ac:dyDescent="0.5">
      <c r="A259" s="105"/>
      <c r="B259" s="105"/>
      <c r="C259" s="105"/>
      <c r="D259" s="105"/>
      <c r="E259" s="105"/>
      <c r="F259" s="105"/>
      <c r="G259" s="105"/>
      <c r="H259" s="105"/>
      <c r="I259" s="105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</row>
    <row r="260" spans="1:32" x14ac:dyDescent="0.5">
      <c r="A260" s="105"/>
      <c r="B260" s="105"/>
      <c r="C260" s="105"/>
      <c r="D260" s="105"/>
      <c r="E260" s="105"/>
      <c r="F260" s="105"/>
      <c r="G260" s="105"/>
      <c r="H260" s="105"/>
      <c r="I260" s="105"/>
      <c r="J260" s="105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</row>
    <row r="261" spans="1:32" x14ac:dyDescent="0.5">
      <c r="A261" s="105"/>
      <c r="B261" s="105"/>
      <c r="C261" s="105"/>
      <c r="D261" s="105"/>
      <c r="E261" s="105"/>
      <c r="F261" s="105"/>
      <c r="G261" s="105"/>
      <c r="H261" s="105"/>
      <c r="I261" s="105"/>
      <c r="J261" s="105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</row>
    <row r="262" spans="1:32" x14ac:dyDescent="0.5">
      <c r="A262" s="105"/>
      <c r="B262" s="105"/>
      <c r="C262" s="105"/>
      <c r="D262" s="105"/>
      <c r="E262" s="105"/>
      <c r="F262" s="105"/>
      <c r="G262" s="105"/>
      <c r="H262" s="105"/>
      <c r="I262" s="105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</row>
    <row r="263" spans="1:32" x14ac:dyDescent="0.5">
      <c r="A263" s="105"/>
      <c r="B263" s="105"/>
      <c r="C263" s="105"/>
      <c r="D263" s="105"/>
      <c r="E263" s="105"/>
      <c r="F263" s="105"/>
      <c r="G263" s="105"/>
      <c r="H263" s="105"/>
      <c r="I263" s="105"/>
      <c r="J263" s="105"/>
      <c r="K263" s="105"/>
      <c r="L263" s="105"/>
      <c r="M263" s="105"/>
      <c r="N263" s="105"/>
      <c r="O263" s="105"/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  <c r="Z263" s="105"/>
      <c r="AA263" s="105"/>
      <c r="AB263" s="105"/>
      <c r="AC263" s="105"/>
      <c r="AD263" s="105"/>
      <c r="AE263" s="105"/>
      <c r="AF263" s="105"/>
    </row>
    <row r="264" spans="1:32" x14ac:dyDescent="0.5">
      <c r="A264" s="105"/>
      <c r="B264" s="105"/>
      <c r="C264" s="105"/>
      <c r="D264" s="105"/>
      <c r="E264" s="105"/>
      <c r="F264" s="105"/>
      <c r="G264" s="105"/>
      <c r="H264" s="105"/>
      <c r="I264" s="105"/>
      <c r="J264" s="105"/>
      <c r="K264" s="105"/>
      <c r="L264" s="105"/>
      <c r="M264" s="105"/>
      <c r="N264" s="105"/>
      <c r="O264" s="105"/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</row>
    <row r="265" spans="1:32" x14ac:dyDescent="0.5">
      <c r="A265" s="105"/>
      <c r="B265" s="105"/>
      <c r="C265" s="105"/>
      <c r="D265" s="105"/>
      <c r="E265" s="105"/>
      <c r="F265" s="105"/>
      <c r="G265" s="105"/>
      <c r="H265" s="105"/>
      <c r="I265" s="105"/>
      <c r="J265" s="105"/>
      <c r="K265" s="105"/>
      <c r="L265" s="105"/>
      <c r="M265" s="105"/>
      <c r="N265" s="105"/>
      <c r="O265" s="105"/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</row>
    <row r="266" spans="1:32" x14ac:dyDescent="0.5">
      <c r="A266" s="105"/>
      <c r="B266" s="105"/>
      <c r="C266" s="105"/>
      <c r="D266" s="105"/>
      <c r="E266" s="105"/>
      <c r="F266" s="105"/>
      <c r="G266" s="105"/>
      <c r="H266" s="105"/>
      <c r="I266" s="105"/>
      <c r="J266" s="105"/>
      <c r="K266" s="105"/>
      <c r="L266" s="105"/>
      <c r="M266" s="105"/>
      <c r="N266" s="105"/>
      <c r="O266" s="105"/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</row>
    <row r="267" spans="1:32" x14ac:dyDescent="0.5">
      <c r="A267" s="105"/>
      <c r="B267" s="105"/>
      <c r="C267" s="105"/>
      <c r="D267" s="105"/>
      <c r="E267" s="105"/>
      <c r="F267" s="105"/>
      <c r="G267" s="105"/>
      <c r="H267" s="105"/>
      <c r="I267" s="105"/>
      <c r="J267" s="105"/>
      <c r="K267" s="105"/>
      <c r="L267" s="105"/>
      <c r="M267" s="105"/>
      <c r="N267" s="105"/>
      <c r="O267" s="105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</row>
    <row r="268" spans="1:32" x14ac:dyDescent="0.5">
      <c r="A268" s="105"/>
      <c r="B268" s="105"/>
      <c r="C268" s="105"/>
      <c r="D268" s="105"/>
      <c r="E268" s="105"/>
      <c r="F268" s="105"/>
      <c r="G268" s="105"/>
      <c r="H268" s="105"/>
      <c r="I268" s="105"/>
      <c r="J268" s="105"/>
      <c r="K268" s="105"/>
      <c r="L268" s="105"/>
      <c r="M268" s="105"/>
      <c r="N268" s="105"/>
      <c r="O268" s="105"/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</row>
    <row r="269" spans="1:32" x14ac:dyDescent="0.5">
      <c r="A269" s="105"/>
      <c r="B269" s="105"/>
      <c r="C269" s="105"/>
      <c r="D269" s="105"/>
      <c r="E269" s="105"/>
      <c r="F269" s="105"/>
      <c r="G269" s="105"/>
      <c r="H269" s="105"/>
      <c r="I269" s="105"/>
      <c r="J269" s="105"/>
      <c r="K269" s="105"/>
      <c r="L269" s="105"/>
      <c r="M269" s="105"/>
      <c r="N269" s="105"/>
      <c r="O269" s="105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</row>
    <row r="270" spans="1:32" x14ac:dyDescent="0.5">
      <c r="A270" s="105"/>
      <c r="B270" s="105"/>
      <c r="C270" s="105"/>
      <c r="D270" s="105"/>
      <c r="E270" s="105"/>
      <c r="F270" s="105"/>
      <c r="G270" s="105"/>
      <c r="H270" s="105"/>
      <c r="I270" s="105"/>
      <c r="J270" s="105"/>
      <c r="K270" s="105"/>
      <c r="L270" s="105"/>
      <c r="M270" s="105"/>
      <c r="N270" s="105"/>
      <c r="O270" s="105"/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</row>
    <row r="271" spans="1:32" x14ac:dyDescent="0.5">
      <c r="A271" s="105"/>
      <c r="B271" s="105"/>
      <c r="C271" s="105"/>
      <c r="D271" s="105"/>
      <c r="E271" s="105"/>
      <c r="F271" s="105"/>
      <c r="G271" s="105"/>
      <c r="H271" s="105"/>
      <c r="I271" s="105"/>
      <c r="J271" s="105"/>
      <c r="K271" s="105"/>
      <c r="L271" s="105"/>
      <c r="M271" s="105"/>
      <c r="N271" s="105"/>
      <c r="O271" s="105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</row>
    <row r="272" spans="1:32" x14ac:dyDescent="0.5">
      <c r="A272" s="105"/>
      <c r="B272" s="105"/>
      <c r="C272" s="105"/>
      <c r="D272" s="105"/>
      <c r="E272" s="105"/>
      <c r="F272" s="105"/>
      <c r="G272" s="105"/>
      <c r="H272" s="105"/>
      <c r="I272" s="105"/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</row>
    <row r="273" spans="1:32" x14ac:dyDescent="0.5">
      <c r="A273" s="105"/>
      <c r="B273" s="105"/>
      <c r="C273" s="105"/>
      <c r="D273" s="105"/>
      <c r="E273" s="105"/>
      <c r="F273" s="105"/>
      <c r="G273" s="105"/>
      <c r="H273" s="105"/>
      <c r="I273" s="105"/>
      <c r="J273" s="105"/>
      <c r="K273" s="105"/>
      <c r="L273" s="105"/>
      <c r="M273" s="105"/>
      <c r="N273" s="105"/>
      <c r="O273" s="105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</row>
    <row r="274" spans="1:32" x14ac:dyDescent="0.5">
      <c r="A274" s="105"/>
      <c r="B274" s="105"/>
      <c r="C274" s="105"/>
      <c r="D274" s="105"/>
      <c r="E274" s="105"/>
      <c r="F274" s="105"/>
      <c r="G274" s="105"/>
      <c r="H274" s="105"/>
      <c r="I274" s="105"/>
      <c r="J274" s="105"/>
      <c r="K274" s="105"/>
      <c r="L274" s="105"/>
      <c r="M274" s="105"/>
      <c r="N274" s="105"/>
      <c r="O274" s="105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</row>
    <row r="275" spans="1:32" x14ac:dyDescent="0.5">
      <c r="A275" s="105"/>
      <c r="B275" s="105"/>
      <c r="C275" s="105"/>
      <c r="D275" s="105"/>
      <c r="E275" s="105"/>
      <c r="F275" s="105"/>
      <c r="G275" s="105"/>
      <c r="H275" s="105"/>
      <c r="I275" s="105"/>
      <c r="J275" s="105"/>
      <c r="K275" s="105"/>
      <c r="L275" s="105"/>
      <c r="M275" s="105"/>
      <c r="N275" s="105"/>
      <c r="O275" s="105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</row>
    <row r="276" spans="1:32" x14ac:dyDescent="0.5">
      <c r="A276" s="105"/>
      <c r="B276" s="105"/>
      <c r="C276" s="105"/>
      <c r="D276" s="105"/>
      <c r="E276" s="105"/>
      <c r="F276" s="105"/>
      <c r="G276" s="105"/>
      <c r="H276" s="105"/>
      <c r="I276" s="105"/>
      <c r="J276" s="105"/>
      <c r="K276" s="105"/>
      <c r="L276" s="105"/>
      <c r="M276" s="105"/>
      <c r="N276" s="105"/>
      <c r="O276" s="105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</row>
    <row r="277" spans="1:32" x14ac:dyDescent="0.5">
      <c r="A277" s="105"/>
      <c r="B277" s="105"/>
      <c r="C277" s="105"/>
      <c r="D277" s="105"/>
      <c r="E277" s="105"/>
      <c r="F277" s="105"/>
      <c r="G277" s="105"/>
      <c r="H277" s="105"/>
      <c r="I277" s="105"/>
      <c r="J277" s="105"/>
      <c r="K277" s="105"/>
      <c r="L277" s="105"/>
      <c r="M277" s="105"/>
      <c r="N277" s="105"/>
      <c r="O277" s="105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</row>
    <row r="278" spans="1:32" x14ac:dyDescent="0.5">
      <c r="A278" s="105"/>
      <c r="B278" s="105"/>
      <c r="C278" s="105"/>
      <c r="D278" s="105"/>
      <c r="E278" s="105"/>
      <c r="F278" s="105"/>
      <c r="G278" s="105"/>
      <c r="H278" s="105"/>
      <c r="I278" s="105"/>
      <c r="J278" s="105"/>
      <c r="K278" s="105"/>
      <c r="L278" s="105"/>
      <c r="M278" s="105"/>
      <c r="N278" s="105"/>
      <c r="O278" s="105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</row>
    <row r="279" spans="1:32" x14ac:dyDescent="0.5">
      <c r="A279" s="105"/>
      <c r="B279" s="105"/>
      <c r="C279" s="105"/>
      <c r="D279" s="105"/>
      <c r="E279" s="105"/>
      <c r="F279" s="105"/>
      <c r="G279" s="105"/>
      <c r="H279" s="105"/>
      <c r="I279" s="105"/>
      <c r="J279" s="105"/>
      <c r="K279" s="105"/>
      <c r="L279" s="105"/>
      <c r="M279" s="105"/>
      <c r="N279" s="105"/>
      <c r="O279" s="105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</row>
    <row r="280" spans="1:32" x14ac:dyDescent="0.5">
      <c r="A280" s="105"/>
      <c r="B280" s="105"/>
      <c r="C280" s="105"/>
      <c r="D280" s="105"/>
      <c r="E280" s="105"/>
      <c r="F280" s="105"/>
      <c r="G280" s="105"/>
      <c r="H280" s="105"/>
      <c r="I280" s="105"/>
      <c r="J280" s="105"/>
      <c r="K280" s="105"/>
      <c r="L280" s="105"/>
      <c r="M280" s="105"/>
      <c r="N280" s="105"/>
      <c r="O280" s="105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</row>
    <row r="281" spans="1:32" x14ac:dyDescent="0.5">
      <c r="A281" s="105"/>
      <c r="B281" s="105"/>
      <c r="C281" s="105"/>
      <c r="D281" s="105"/>
      <c r="E281" s="105"/>
      <c r="F281" s="105"/>
      <c r="G281" s="105"/>
      <c r="H281" s="105"/>
      <c r="I281" s="105"/>
      <c r="J281" s="105"/>
      <c r="K281" s="105"/>
      <c r="L281" s="105"/>
      <c r="M281" s="105"/>
      <c r="N281" s="105"/>
      <c r="O281" s="105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</row>
    <row r="282" spans="1:32" x14ac:dyDescent="0.5">
      <c r="A282" s="105"/>
      <c r="B282" s="105"/>
      <c r="C282" s="105"/>
      <c r="D282" s="105"/>
      <c r="E282" s="105"/>
      <c r="F282" s="105"/>
      <c r="G282" s="105"/>
      <c r="H282" s="105"/>
      <c r="I282" s="105"/>
      <c r="J282" s="105"/>
      <c r="K282" s="105"/>
      <c r="L282" s="105"/>
      <c r="M282" s="105"/>
      <c r="N282" s="105"/>
      <c r="O282" s="105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</row>
    <row r="283" spans="1:32" x14ac:dyDescent="0.5">
      <c r="A283" s="105"/>
      <c r="B283" s="105"/>
      <c r="C283" s="105"/>
      <c r="D283" s="105"/>
      <c r="E283" s="105"/>
      <c r="F283" s="105"/>
      <c r="G283" s="105"/>
      <c r="H283" s="105"/>
      <c r="I283" s="105"/>
      <c r="J283" s="105"/>
      <c r="K283" s="105"/>
      <c r="L283" s="105"/>
      <c r="M283" s="105"/>
      <c r="N283" s="105"/>
      <c r="O283" s="105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</row>
    <row r="284" spans="1:32" x14ac:dyDescent="0.5">
      <c r="A284" s="105"/>
      <c r="B284" s="105"/>
      <c r="C284" s="105"/>
      <c r="D284" s="105"/>
      <c r="E284" s="105"/>
      <c r="F284" s="105"/>
      <c r="G284" s="105"/>
      <c r="H284" s="105"/>
      <c r="I284" s="105"/>
      <c r="J284" s="105"/>
      <c r="K284" s="105"/>
      <c r="L284" s="105"/>
      <c r="M284" s="105"/>
      <c r="N284" s="105"/>
      <c r="O284" s="105"/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  <c r="AA284" s="105"/>
      <c r="AB284" s="105"/>
      <c r="AC284" s="105"/>
      <c r="AD284" s="105"/>
      <c r="AE284" s="105"/>
      <c r="AF284" s="105"/>
    </row>
    <row r="285" spans="1:32" x14ac:dyDescent="0.5">
      <c r="A285" s="105"/>
      <c r="B285" s="105"/>
      <c r="C285" s="105"/>
      <c r="D285" s="105"/>
      <c r="E285" s="105"/>
      <c r="F285" s="105"/>
      <c r="G285" s="105"/>
      <c r="H285" s="105"/>
      <c r="I285" s="105"/>
      <c r="J285" s="105"/>
      <c r="K285" s="105"/>
      <c r="L285" s="105"/>
      <c r="M285" s="105"/>
      <c r="N285" s="105"/>
      <c r="O285" s="105"/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  <c r="Z285" s="105"/>
      <c r="AA285" s="105"/>
      <c r="AB285" s="105"/>
      <c r="AC285" s="105"/>
      <c r="AD285" s="105"/>
      <c r="AE285" s="105"/>
      <c r="AF285" s="105"/>
    </row>
    <row r="286" spans="1:32" x14ac:dyDescent="0.5">
      <c r="A286" s="105"/>
      <c r="B286" s="105"/>
      <c r="C286" s="105"/>
      <c r="D286" s="105"/>
      <c r="E286" s="105"/>
      <c r="F286" s="105"/>
      <c r="G286" s="105"/>
      <c r="H286" s="105"/>
      <c r="I286" s="105"/>
      <c r="J286" s="105"/>
      <c r="K286" s="105"/>
      <c r="L286" s="105"/>
      <c r="M286" s="105"/>
      <c r="N286" s="105"/>
      <c r="O286" s="105"/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  <c r="AA286" s="105"/>
      <c r="AB286" s="105"/>
      <c r="AC286" s="105"/>
      <c r="AD286" s="105"/>
      <c r="AE286" s="105"/>
      <c r="AF286" s="105"/>
    </row>
    <row r="287" spans="1:32" x14ac:dyDescent="0.5">
      <c r="A287" s="105"/>
      <c r="B287" s="105"/>
      <c r="C287" s="105"/>
      <c r="D287" s="105"/>
      <c r="E287" s="105"/>
      <c r="F287" s="105"/>
      <c r="G287" s="105"/>
      <c r="H287" s="105"/>
      <c r="I287" s="105"/>
      <c r="J287" s="105"/>
      <c r="K287" s="105"/>
      <c r="L287" s="105"/>
      <c r="M287" s="105"/>
      <c r="N287" s="105"/>
      <c r="O287" s="105"/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  <c r="AA287" s="105"/>
      <c r="AB287" s="105"/>
      <c r="AC287" s="105"/>
      <c r="AD287" s="105"/>
      <c r="AE287" s="105"/>
      <c r="AF287" s="105"/>
    </row>
    <row r="288" spans="1:32" x14ac:dyDescent="0.5">
      <c r="A288" s="105"/>
      <c r="B288" s="105"/>
      <c r="C288" s="105"/>
      <c r="D288" s="105"/>
      <c r="E288" s="105"/>
      <c r="F288" s="105"/>
      <c r="G288" s="105"/>
      <c r="H288" s="105"/>
      <c r="I288" s="105"/>
      <c r="J288" s="105"/>
      <c r="K288" s="105"/>
      <c r="L288" s="105"/>
      <c r="M288" s="105"/>
      <c r="N288" s="105"/>
      <c r="O288" s="105"/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</row>
    <row r="289" spans="1:32" x14ac:dyDescent="0.5">
      <c r="A289" s="105"/>
      <c r="B289" s="105"/>
      <c r="C289" s="105"/>
      <c r="D289" s="105"/>
      <c r="E289" s="105"/>
      <c r="F289" s="105"/>
      <c r="G289" s="105"/>
      <c r="H289" s="105"/>
      <c r="I289" s="105"/>
      <c r="J289" s="105"/>
      <c r="K289" s="105"/>
      <c r="L289" s="105"/>
      <c r="M289" s="105"/>
      <c r="N289" s="105"/>
      <c r="O289" s="105"/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</row>
    <row r="290" spans="1:32" x14ac:dyDescent="0.5">
      <c r="A290" s="105"/>
      <c r="B290" s="105"/>
      <c r="C290" s="105"/>
      <c r="D290" s="105"/>
      <c r="E290" s="105"/>
      <c r="F290" s="105"/>
      <c r="G290" s="105"/>
      <c r="H290" s="105"/>
      <c r="I290" s="105"/>
      <c r="J290" s="105"/>
      <c r="K290" s="105"/>
      <c r="L290" s="105"/>
      <c r="M290" s="105"/>
      <c r="N290" s="105"/>
      <c r="O290" s="105"/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</row>
    <row r="291" spans="1:32" x14ac:dyDescent="0.5">
      <c r="A291" s="105"/>
      <c r="B291" s="105"/>
      <c r="C291" s="105"/>
      <c r="D291" s="105"/>
      <c r="E291" s="105"/>
      <c r="F291" s="105"/>
      <c r="G291" s="105"/>
      <c r="H291" s="105"/>
      <c r="I291" s="105"/>
      <c r="J291" s="105"/>
      <c r="K291" s="105"/>
      <c r="L291" s="105"/>
      <c r="M291" s="105"/>
      <c r="N291" s="105"/>
      <c r="O291" s="105"/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</row>
    <row r="292" spans="1:32" x14ac:dyDescent="0.5">
      <c r="A292" s="105"/>
      <c r="B292" s="105"/>
      <c r="C292" s="105"/>
      <c r="D292" s="105"/>
      <c r="E292" s="105"/>
      <c r="F292" s="105"/>
      <c r="G292" s="105"/>
      <c r="H292" s="105"/>
      <c r="I292" s="105"/>
      <c r="J292" s="105"/>
      <c r="K292" s="105"/>
      <c r="L292" s="105"/>
      <c r="M292" s="105"/>
      <c r="N292" s="105"/>
      <c r="O292" s="105"/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</row>
    <row r="293" spans="1:32" x14ac:dyDescent="0.5">
      <c r="A293" s="105"/>
      <c r="B293" s="105"/>
      <c r="C293" s="105"/>
      <c r="D293" s="105"/>
      <c r="E293" s="105"/>
      <c r="F293" s="105"/>
      <c r="G293" s="105"/>
      <c r="H293" s="105"/>
      <c r="I293" s="105"/>
      <c r="J293" s="105"/>
      <c r="K293" s="105"/>
      <c r="L293" s="105"/>
      <c r="M293" s="105"/>
      <c r="N293" s="105"/>
      <c r="O293" s="105"/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</row>
    <row r="294" spans="1:32" x14ac:dyDescent="0.5">
      <c r="A294" s="105"/>
      <c r="B294" s="105"/>
      <c r="C294" s="105"/>
      <c r="D294" s="105"/>
      <c r="E294" s="105"/>
      <c r="F294" s="105"/>
      <c r="G294" s="105"/>
      <c r="H294" s="105"/>
      <c r="I294" s="105"/>
      <c r="J294" s="105"/>
      <c r="K294" s="105"/>
      <c r="L294" s="105"/>
      <c r="M294" s="105"/>
      <c r="N294" s="105"/>
      <c r="O294" s="105"/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</row>
    <row r="295" spans="1:32" x14ac:dyDescent="0.5">
      <c r="A295" s="105"/>
      <c r="B295" s="105"/>
      <c r="C295" s="105"/>
      <c r="D295" s="105"/>
      <c r="E295" s="105"/>
      <c r="F295" s="105"/>
      <c r="G295" s="105"/>
      <c r="H295" s="105"/>
      <c r="I295" s="105"/>
      <c r="J295" s="105"/>
      <c r="K295" s="105"/>
      <c r="L295" s="105"/>
      <c r="M295" s="105"/>
      <c r="N295" s="105"/>
      <c r="O295" s="105"/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</row>
    <row r="296" spans="1:32" x14ac:dyDescent="0.5">
      <c r="A296" s="105"/>
      <c r="B296" s="105"/>
      <c r="C296" s="105"/>
      <c r="D296" s="105"/>
      <c r="E296" s="105"/>
      <c r="F296" s="105"/>
      <c r="G296" s="105"/>
      <c r="H296" s="105"/>
      <c r="I296" s="105"/>
      <c r="J296" s="105"/>
      <c r="K296" s="105"/>
      <c r="L296" s="105"/>
      <c r="M296" s="105"/>
      <c r="N296" s="105"/>
      <c r="O296" s="105"/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</row>
    <row r="297" spans="1:32" x14ac:dyDescent="0.5">
      <c r="A297" s="105"/>
      <c r="B297" s="105"/>
      <c r="C297" s="105"/>
      <c r="D297" s="105"/>
      <c r="E297" s="105"/>
      <c r="F297" s="105"/>
      <c r="G297" s="105"/>
      <c r="H297" s="105"/>
      <c r="I297" s="105"/>
      <c r="J297" s="105"/>
      <c r="K297" s="105"/>
      <c r="L297" s="105"/>
      <c r="M297" s="105"/>
      <c r="N297" s="105"/>
      <c r="O297" s="105"/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</row>
    <row r="298" spans="1:32" x14ac:dyDescent="0.5">
      <c r="A298" s="105"/>
      <c r="B298" s="105"/>
      <c r="C298" s="105"/>
      <c r="D298" s="105"/>
      <c r="E298" s="105"/>
      <c r="F298" s="105"/>
      <c r="G298" s="105"/>
      <c r="H298" s="105"/>
      <c r="I298" s="105"/>
      <c r="J298" s="105"/>
      <c r="K298" s="105"/>
      <c r="L298" s="105"/>
      <c r="M298" s="105"/>
      <c r="N298" s="105"/>
      <c r="O298" s="105"/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</row>
    <row r="299" spans="1:32" x14ac:dyDescent="0.5">
      <c r="A299" s="105"/>
      <c r="B299" s="105"/>
      <c r="C299" s="105"/>
      <c r="D299" s="105"/>
      <c r="E299" s="105"/>
      <c r="F299" s="105"/>
      <c r="G299" s="105"/>
      <c r="H299" s="105"/>
      <c r="I299" s="105"/>
      <c r="J299" s="105"/>
      <c r="K299" s="105"/>
      <c r="L299" s="105"/>
      <c r="M299" s="105"/>
      <c r="N299" s="105"/>
      <c r="O299" s="105"/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</row>
    <row r="300" spans="1:32" x14ac:dyDescent="0.5">
      <c r="A300" s="105"/>
      <c r="B300" s="105"/>
      <c r="C300" s="105"/>
      <c r="D300" s="105"/>
      <c r="E300" s="105"/>
      <c r="F300" s="105"/>
      <c r="G300" s="105"/>
      <c r="H300" s="105"/>
      <c r="I300" s="105"/>
      <c r="J300" s="105"/>
      <c r="K300" s="105"/>
      <c r="L300" s="105"/>
      <c r="M300" s="10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</row>
    <row r="301" spans="1:32" x14ac:dyDescent="0.5">
      <c r="A301" s="105"/>
      <c r="B301" s="105"/>
      <c r="C301" s="105"/>
      <c r="D301" s="105"/>
      <c r="E301" s="105"/>
      <c r="F301" s="105"/>
      <c r="G301" s="105"/>
      <c r="H301" s="105"/>
      <c r="I301" s="105"/>
      <c r="J301" s="105"/>
      <c r="K301" s="105"/>
      <c r="L301" s="105"/>
      <c r="M301" s="105"/>
      <c r="N301" s="105"/>
      <c r="O301" s="105"/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</row>
    <row r="302" spans="1:32" x14ac:dyDescent="0.5">
      <c r="A302" s="105"/>
      <c r="B302" s="105"/>
      <c r="C302" s="105"/>
      <c r="D302" s="105"/>
      <c r="E302" s="105"/>
      <c r="F302" s="105"/>
      <c r="G302" s="105"/>
      <c r="H302" s="105"/>
      <c r="I302" s="105"/>
      <c r="J302" s="105"/>
      <c r="K302" s="105"/>
      <c r="L302" s="105"/>
      <c r="M302" s="105"/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</row>
    <row r="303" spans="1:32" x14ac:dyDescent="0.5">
      <c r="A303" s="105"/>
      <c r="B303" s="105"/>
      <c r="C303" s="105"/>
      <c r="D303" s="105"/>
      <c r="E303" s="105"/>
      <c r="F303" s="105"/>
      <c r="G303" s="105"/>
      <c r="H303" s="105"/>
      <c r="I303" s="105"/>
      <c r="J303" s="105"/>
      <c r="K303" s="105"/>
      <c r="L303" s="105"/>
      <c r="M303" s="10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</row>
    <row r="304" spans="1:32" x14ac:dyDescent="0.5">
      <c r="A304" s="105"/>
      <c r="B304" s="105"/>
      <c r="C304" s="105"/>
      <c r="D304" s="105"/>
      <c r="E304" s="105"/>
      <c r="F304" s="105"/>
      <c r="G304" s="105"/>
      <c r="H304" s="105"/>
      <c r="I304" s="105"/>
      <c r="J304" s="105"/>
      <c r="K304" s="105"/>
      <c r="L304" s="105"/>
      <c r="M304" s="105"/>
      <c r="N304" s="105"/>
      <c r="O304" s="105"/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</row>
    <row r="305" spans="1:32" x14ac:dyDescent="0.5">
      <c r="A305" s="105"/>
      <c r="B305" s="105"/>
      <c r="C305" s="105"/>
      <c r="D305" s="105"/>
      <c r="E305" s="105"/>
      <c r="F305" s="105"/>
      <c r="G305" s="105"/>
      <c r="H305" s="105"/>
      <c r="I305" s="105"/>
      <c r="J305" s="105"/>
      <c r="K305" s="105"/>
      <c r="L305" s="105"/>
      <c r="M305" s="105"/>
      <c r="N305" s="105"/>
      <c r="O305" s="105"/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</row>
    <row r="306" spans="1:32" x14ac:dyDescent="0.5">
      <c r="A306" s="105"/>
      <c r="B306" s="105"/>
      <c r="C306" s="105"/>
      <c r="D306" s="105"/>
      <c r="E306" s="105"/>
      <c r="F306" s="105"/>
      <c r="G306" s="105"/>
      <c r="H306" s="105"/>
      <c r="I306" s="105"/>
      <c r="J306" s="105"/>
      <c r="K306" s="105"/>
      <c r="L306" s="105"/>
      <c r="M306" s="105"/>
      <c r="N306" s="105"/>
      <c r="O306" s="105"/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</row>
    <row r="307" spans="1:32" x14ac:dyDescent="0.5">
      <c r="A307" s="105"/>
      <c r="B307" s="105"/>
      <c r="C307" s="105"/>
      <c r="D307" s="105"/>
      <c r="E307" s="105"/>
      <c r="F307" s="105"/>
      <c r="G307" s="105"/>
      <c r="H307" s="105"/>
      <c r="I307" s="105"/>
      <c r="J307" s="105"/>
      <c r="K307" s="105"/>
      <c r="L307" s="105"/>
      <c r="M307" s="105"/>
      <c r="N307" s="105"/>
      <c r="O307" s="105"/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</row>
    <row r="308" spans="1:32" x14ac:dyDescent="0.5">
      <c r="A308" s="105"/>
      <c r="B308" s="105"/>
      <c r="C308" s="105"/>
      <c r="D308" s="105"/>
      <c r="E308" s="105"/>
      <c r="F308" s="105"/>
      <c r="G308" s="105"/>
      <c r="H308" s="105"/>
      <c r="I308" s="105"/>
      <c r="J308" s="105"/>
      <c r="K308" s="105"/>
      <c r="L308" s="105"/>
      <c r="M308" s="105"/>
      <c r="N308" s="105"/>
      <c r="O308" s="105"/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</row>
    <row r="309" spans="1:32" x14ac:dyDescent="0.5">
      <c r="A309" s="105"/>
      <c r="B309" s="105"/>
      <c r="C309" s="105"/>
      <c r="D309" s="105"/>
      <c r="E309" s="105"/>
      <c r="F309" s="105"/>
      <c r="G309" s="105"/>
      <c r="H309" s="105"/>
      <c r="I309" s="105"/>
      <c r="J309" s="105"/>
      <c r="K309" s="105"/>
      <c r="L309" s="105"/>
      <c r="M309" s="105"/>
      <c r="N309" s="105"/>
      <c r="O309" s="105"/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</row>
    <row r="310" spans="1:32" x14ac:dyDescent="0.5">
      <c r="A310" s="105"/>
      <c r="B310" s="105"/>
      <c r="C310" s="105"/>
      <c r="D310" s="105"/>
      <c r="E310" s="105"/>
      <c r="F310" s="105"/>
      <c r="G310" s="105"/>
      <c r="H310" s="105"/>
      <c r="I310" s="105"/>
      <c r="J310" s="105"/>
      <c r="K310" s="105"/>
      <c r="L310" s="105"/>
      <c r="M310" s="105"/>
      <c r="N310" s="105"/>
      <c r="O310" s="105"/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</row>
    <row r="311" spans="1:32" x14ac:dyDescent="0.5">
      <c r="A311" s="105"/>
      <c r="B311" s="105"/>
      <c r="C311" s="105"/>
      <c r="D311" s="105"/>
      <c r="E311" s="105"/>
      <c r="F311" s="105"/>
      <c r="G311" s="105"/>
      <c r="H311" s="105"/>
      <c r="I311" s="105"/>
      <c r="J311" s="105"/>
      <c r="K311" s="105"/>
      <c r="L311" s="105"/>
      <c r="M311" s="105"/>
      <c r="N311" s="105"/>
      <c r="O311" s="105"/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</row>
    <row r="312" spans="1:32" x14ac:dyDescent="0.5">
      <c r="A312" s="105"/>
      <c r="B312" s="105"/>
      <c r="C312" s="105"/>
      <c r="D312" s="105"/>
      <c r="E312" s="105"/>
      <c r="F312" s="105"/>
      <c r="G312" s="105"/>
      <c r="H312" s="105"/>
      <c r="I312" s="105"/>
      <c r="J312" s="105"/>
      <c r="K312" s="105"/>
      <c r="L312" s="105"/>
      <c r="M312" s="10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</row>
    <row r="313" spans="1:32" x14ac:dyDescent="0.5">
      <c r="A313" s="105"/>
      <c r="B313" s="105"/>
      <c r="C313" s="105"/>
      <c r="D313" s="105"/>
      <c r="E313" s="105"/>
      <c r="F313" s="105"/>
      <c r="G313" s="105"/>
      <c r="H313" s="105"/>
      <c r="I313" s="105"/>
      <c r="J313" s="105"/>
      <c r="K313" s="105"/>
      <c r="L313" s="105"/>
      <c r="M313" s="10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</row>
    <row r="314" spans="1:32" x14ac:dyDescent="0.5">
      <c r="A314" s="105"/>
      <c r="B314" s="105"/>
      <c r="C314" s="105"/>
      <c r="D314" s="105"/>
      <c r="E314" s="105"/>
      <c r="F314" s="105"/>
      <c r="G314" s="105"/>
      <c r="H314" s="105"/>
      <c r="I314" s="105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</row>
    <row r="315" spans="1:32" x14ac:dyDescent="0.5">
      <c r="A315" s="105"/>
      <c r="B315" s="105"/>
      <c r="C315" s="105"/>
      <c r="D315" s="105"/>
      <c r="E315" s="105"/>
      <c r="F315" s="105"/>
      <c r="G315" s="105"/>
      <c r="H315" s="105"/>
      <c r="I315" s="105"/>
      <c r="J315" s="105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</row>
    <row r="316" spans="1:32" x14ac:dyDescent="0.5">
      <c r="A316" s="105"/>
      <c r="B316" s="105"/>
      <c r="C316" s="105"/>
      <c r="D316" s="105"/>
      <c r="E316" s="105"/>
      <c r="F316" s="105"/>
      <c r="G316" s="105"/>
      <c r="H316" s="105"/>
      <c r="I316" s="105"/>
      <c r="J316" s="105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</row>
    <row r="317" spans="1:32" x14ac:dyDescent="0.5">
      <c r="A317" s="105"/>
      <c r="B317" s="105"/>
      <c r="C317" s="105"/>
      <c r="D317" s="105"/>
      <c r="E317" s="105"/>
      <c r="F317" s="105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</row>
    <row r="318" spans="1:32" x14ac:dyDescent="0.5">
      <c r="A318" s="105"/>
      <c r="B318" s="105"/>
      <c r="C318" s="105"/>
      <c r="D318" s="105"/>
      <c r="E318" s="105"/>
      <c r="F318" s="105"/>
      <c r="G318" s="105"/>
      <c r="H318" s="105"/>
      <c r="I318" s="105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</row>
    <row r="319" spans="1:32" x14ac:dyDescent="0.5">
      <c r="A319" s="105"/>
      <c r="B319" s="105"/>
      <c r="C319" s="105"/>
      <c r="D319" s="105"/>
      <c r="E319" s="105"/>
      <c r="F319" s="105"/>
      <c r="G319" s="105"/>
      <c r="H319" s="105"/>
      <c r="I319" s="105"/>
      <c r="J319" s="105"/>
      <c r="K319" s="105"/>
      <c r="L319" s="105"/>
      <c r="M319" s="105"/>
      <c r="N319" s="105"/>
      <c r="O319" s="105"/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</row>
    <row r="320" spans="1:32" x14ac:dyDescent="0.5">
      <c r="A320" s="105"/>
      <c r="B320" s="105"/>
      <c r="C320" s="105"/>
      <c r="D320" s="105"/>
      <c r="E320" s="105"/>
      <c r="F320" s="105"/>
      <c r="G320" s="105"/>
      <c r="H320" s="105"/>
      <c r="I320" s="105"/>
      <c r="J320" s="105"/>
      <c r="K320" s="105"/>
      <c r="L320" s="105"/>
      <c r="M320" s="105"/>
      <c r="N320" s="105"/>
      <c r="O320" s="105"/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</row>
    <row r="321" spans="1:32" x14ac:dyDescent="0.5">
      <c r="A321" s="105"/>
      <c r="B321" s="105"/>
      <c r="C321" s="105"/>
      <c r="D321" s="105"/>
      <c r="E321" s="105"/>
      <c r="F321" s="105"/>
      <c r="G321" s="105"/>
      <c r="H321" s="105"/>
      <c r="I321" s="105"/>
      <c r="J321" s="105"/>
      <c r="K321" s="105"/>
      <c r="L321" s="105"/>
      <c r="M321" s="105"/>
      <c r="N321" s="105"/>
      <c r="O321" s="105"/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</row>
    <row r="322" spans="1:32" x14ac:dyDescent="0.5">
      <c r="A322" s="105"/>
      <c r="B322" s="105"/>
      <c r="C322" s="105"/>
      <c r="D322" s="105"/>
      <c r="E322" s="105"/>
      <c r="F322" s="105"/>
      <c r="G322" s="105"/>
      <c r="H322" s="105"/>
      <c r="I322" s="105"/>
      <c r="J322" s="105"/>
      <c r="K322" s="105"/>
      <c r="L322" s="105"/>
      <c r="M322" s="105"/>
      <c r="N322" s="105"/>
      <c r="O322" s="105"/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</row>
    <row r="323" spans="1:32" x14ac:dyDescent="0.5">
      <c r="A323" s="105"/>
      <c r="B323" s="105"/>
      <c r="C323" s="105"/>
      <c r="D323" s="105"/>
      <c r="E323" s="105"/>
      <c r="F323" s="105"/>
      <c r="G323" s="105"/>
      <c r="H323" s="105"/>
      <c r="I323" s="105"/>
      <c r="J323" s="105"/>
      <c r="K323" s="105"/>
      <c r="L323" s="105"/>
      <c r="M323" s="105"/>
      <c r="N323" s="105"/>
      <c r="O323" s="105"/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</row>
    <row r="324" spans="1:32" x14ac:dyDescent="0.5">
      <c r="A324" s="105"/>
      <c r="B324" s="105"/>
      <c r="C324" s="105"/>
      <c r="D324" s="105"/>
      <c r="E324" s="105"/>
      <c r="F324" s="105"/>
      <c r="G324" s="105"/>
      <c r="H324" s="105"/>
      <c r="I324" s="105"/>
      <c r="J324" s="105"/>
      <c r="K324" s="105"/>
      <c r="L324" s="105"/>
      <c r="M324" s="105"/>
      <c r="N324" s="105"/>
      <c r="O324" s="105"/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</row>
    <row r="325" spans="1:32" x14ac:dyDescent="0.5">
      <c r="A325" s="105"/>
      <c r="B325" s="105"/>
      <c r="C325" s="105"/>
      <c r="D325" s="105"/>
      <c r="E325" s="105"/>
      <c r="F325" s="105"/>
      <c r="G325" s="105"/>
      <c r="H325" s="105"/>
      <c r="I325" s="105"/>
      <c r="J325" s="105"/>
      <c r="K325" s="105"/>
      <c r="L325" s="105"/>
      <c r="M325" s="105"/>
      <c r="N325" s="105"/>
      <c r="O325" s="105"/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</row>
    <row r="326" spans="1:32" x14ac:dyDescent="0.5">
      <c r="A326" s="105"/>
      <c r="B326" s="105"/>
      <c r="C326" s="105"/>
      <c r="D326" s="105"/>
      <c r="E326" s="105"/>
      <c r="F326" s="105"/>
      <c r="G326" s="105"/>
      <c r="H326" s="105"/>
      <c r="I326" s="105"/>
      <c r="J326" s="105"/>
      <c r="K326" s="105"/>
      <c r="L326" s="105"/>
      <c r="M326" s="105"/>
      <c r="N326" s="105"/>
      <c r="O326" s="105"/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</row>
    <row r="327" spans="1:32" x14ac:dyDescent="0.5">
      <c r="A327" s="105"/>
      <c r="B327" s="105"/>
      <c r="C327" s="105"/>
      <c r="D327" s="105"/>
      <c r="E327" s="105"/>
      <c r="F327" s="105"/>
      <c r="G327" s="105"/>
      <c r="H327" s="105"/>
      <c r="I327" s="105"/>
      <c r="J327" s="105"/>
      <c r="K327" s="105"/>
      <c r="L327" s="105"/>
      <c r="M327" s="105"/>
      <c r="N327" s="105"/>
      <c r="O327" s="105"/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</row>
    <row r="328" spans="1:32" x14ac:dyDescent="0.5">
      <c r="A328" s="105"/>
      <c r="B328" s="105"/>
      <c r="C328" s="105"/>
      <c r="D328" s="105"/>
      <c r="E328" s="105"/>
      <c r="F328" s="105"/>
      <c r="G328" s="105"/>
      <c r="H328" s="105"/>
      <c r="I328" s="105"/>
      <c r="J328" s="105"/>
      <c r="K328" s="105"/>
      <c r="L328" s="105"/>
      <c r="M328" s="105"/>
      <c r="N328" s="105"/>
      <c r="O328" s="105"/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</row>
    <row r="329" spans="1:32" x14ac:dyDescent="0.5">
      <c r="A329" s="105"/>
      <c r="B329" s="105"/>
      <c r="C329" s="105"/>
      <c r="D329" s="105"/>
      <c r="E329" s="105"/>
      <c r="F329" s="105"/>
      <c r="G329" s="105"/>
      <c r="H329" s="105"/>
      <c r="I329" s="105"/>
      <c r="J329" s="105"/>
      <c r="K329" s="105"/>
      <c r="L329" s="105"/>
      <c r="M329" s="105"/>
      <c r="N329" s="105"/>
      <c r="O329" s="105"/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</row>
    <row r="330" spans="1:32" x14ac:dyDescent="0.5">
      <c r="A330" s="105"/>
      <c r="B330" s="105"/>
      <c r="C330" s="105"/>
      <c r="D330" s="105"/>
      <c r="E330" s="105"/>
      <c r="F330" s="105"/>
      <c r="G330" s="105"/>
      <c r="H330" s="105"/>
      <c r="I330" s="105"/>
      <c r="J330" s="105"/>
      <c r="K330" s="105"/>
      <c r="L330" s="105"/>
      <c r="M330" s="105"/>
      <c r="N330" s="105"/>
      <c r="O330" s="105"/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</row>
    <row r="331" spans="1:32" x14ac:dyDescent="0.5">
      <c r="A331" s="105"/>
      <c r="B331" s="105"/>
      <c r="C331" s="105"/>
      <c r="D331" s="105"/>
      <c r="E331" s="105"/>
      <c r="F331" s="105"/>
      <c r="G331" s="105"/>
      <c r="H331" s="105"/>
      <c r="I331" s="105"/>
      <c r="J331" s="105"/>
      <c r="K331" s="105"/>
      <c r="L331" s="105"/>
      <c r="M331" s="105"/>
      <c r="N331" s="105"/>
      <c r="O331" s="105"/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</row>
    <row r="332" spans="1:32" x14ac:dyDescent="0.5">
      <c r="A332" s="105"/>
      <c r="B332" s="105"/>
      <c r="C332" s="105"/>
      <c r="D332" s="105"/>
      <c r="E332" s="105"/>
      <c r="F332" s="105"/>
      <c r="G332" s="105"/>
      <c r="H332" s="105"/>
      <c r="I332" s="105"/>
      <c r="J332" s="105"/>
      <c r="K332" s="105"/>
      <c r="L332" s="105"/>
      <c r="M332" s="105"/>
      <c r="N332" s="105"/>
      <c r="O332" s="105"/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</row>
    <row r="333" spans="1:32" x14ac:dyDescent="0.5">
      <c r="A333" s="105"/>
      <c r="B333" s="105"/>
      <c r="C333" s="105"/>
      <c r="D333" s="105"/>
      <c r="E333" s="105"/>
      <c r="F333" s="105"/>
      <c r="G333" s="105"/>
      <c r="H333" s="105"/>
      <c r="I333" s="105"/>
      <c r="J333" s="105"/>
      <c r="K333" s="105"/>
      <c r="L333" s="105"/>
      <c r="M333" s="105"/>
      <c r="N333" s="105"/>
      <c r="O333" s="105"/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</row>
    <row r="334" spans="1:32" x14ac:dyDescent="0.5">
      <c r="A334" s="105"/>
      <c r="B334" s="105"/>
      <c r="C334" s="105"/>
      <c r="D334" s="105"/>
      <c r="E334" s="105"/>
      <c r="F334" s="105"/>
      <c r="G334" s="105"/>
      <c r="H334" s="105"/>
      <c r="I334" s="105"/>
      <c r="J334" s="105"/>
      <c r="K334" s="105"/>
      <c r="L334" s="105"/>
      <c r="M334" s="105"/>
      <c r="N334" s="105"/>
      <c r="O334" s="105"/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</row>
    <row r="335" spans="1:32" x14ac:dyDescent="0.5">
      <c r="A335" s="105"/>
      <c r="B335" s="105"/>
      <c r="C335" s="105"/>
      <c r="D335" s="105"/>
      <c r="E335" s="105"/>
      <c r="F335" s="105"/>
      <c r="G335" s="105"/>
      <c r="H335" s="105"/>
      <c r="I335" s="105"/>
      <c r="J335" s="105"/>
      <c r="K335" s="105"/>
      <c r="L335" s="105"/>
      <c r="M335" s="105"/>
      <c r="N335" s="105"/>
      <c r="O335" s="105"/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</row>
    <row r="336" spans="1:32" x14ac:dyDescent="0.5">
      <c r="A336" s="105"/>
      <c r="B336" s="105"/>
      <c r="C336" s="105"/>
      <c r="D336" s="105"/>
      <c r="E336" s="105"/>
      <c r="F336" s="105"/>
      <c r="G336" s="105"/>
      <c r="H336" s="105"/>
      <c r="I336" s="105"/>
      <c r="J336" s="105"/>
      <c r="K336" s="105"/>
      <c r="L336" s="105"/>
      <c r="M336" s="105"/>
      <c r="N336" s="105"/>
      <c r="O336" s="105"/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</row>
    <row r="337" spans="1:32" x14ac:dyDescent="0.5">
      <c r="A337" s="105"/>
      <c r="B337" s="105"/>
      <c r="C337" s="105"/>
      <c r="D337" s="105"/>
      <c r="E337" s="105"/>
      <c r="F337" s="105"/>
      <c r="G337" s="105"/>
      <c r="H337" s="105"/>
      <c r="I337" s="105"/>
      <c r="J337" s="105"/>
      <c r="K337" s="105"/>
      <c r="L337" s="105"/>
      <c r="M337" s="105"/>
      <c r="N337" s="105"/>
      <c r="O337" s="105"/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</row>
    <row r="338" spans="1:32" x14ac:dyDescent="0.5">
      <c r="A338" s="105"/>
      <c r="B338" s="105"/>
      <c r="C338" s="105"/>
      <c r="D338" s="105"/>
      <c r="E338" s="105"/>
      <c r="F338" s="105"/>
      <c r="G338" s="105"/>
      <c r="H338" s="105"/>
      <c r="I338" s="105"/>
      <c r="J338" s="105"/>
      <c r="K338" s="105"/>
      <c r="L338" s="105"/>
      <c r="M338" s="105"/>
      <c r="N338" s="105"/>
      <c r="O338" s="105"/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</row>
    <row r="339" spans="1:32" x14ac:dyDescent="0.5">
      <c r="A339" s="105"/>
      <c r="B339" s="105"/>
      <c r="C339" s="105"/>
      <c r="D339" s="105"/>
      <c r="E339" s="105"/>
      <c r="F339" s="105"/>
      <c r="G339" s="105"/>
      <c r="H339" s="105"/>
      <c r="I339" s="105"/>
      <c r="J339" s="105"/>
      <c r="K339" s="105"/>
      <c r="L339" s="105"/>
      <c r="M339" s="105"/>
      <c r="N339" s="105"/>
      <c r="O339" s="105"/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</row>
    <row r="340" spans="1:32" x14ac:dyDescent="0.5">
      <c r="A340" s="105"/>
      <c r="B340" s="105"/>
      <c r="C340" s="105"/>
      <c r="D340" s="105"/>
      <c r="E340" s="105"/>
      <c r="F340" s="105"/>
      <c r="G340" s="105"/>
      <c r="H340" s="105"/>
      <c r="I340" s="105"/>
      <c r="J340" s="105"/>
      <c r="K340" s="105"/>
      <c r="L340" s="105"/>
      <c r="M340" s="105"/>
      <c r="N340" s="105"/>
      <c r="O340" s="105"/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</row>
    <row r="341" spans="1:32" x14ac:dyDescent="0.5">
      <c r="A341" s="105"/>
      <c r="B341" s="105"/>
      <c r="C341" s="105"/>
      <c r="D341" s="105"/>
      <c r="E341" s="105"/>
      <c r="F341" s="105"/>
      <c r="G341" s="105"/>
      <c r="H341" s="105"/>
      <c r="I341" s="105"/>
      <c r="J341" s="105"/>
      <c r="K341" s="105"/>
      <c r="L341" s="105"/>
      <c r="M341" s="105"/>
      <c r="N341" s="105"/>
      <c r="O341" s="105"/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</row>
    <row r="342" spans="1:32" x14ac:dyDescent="0.5">
      <c r="A342" s="105"/>
      <c r="B342" s="105"/>
      <c r="C342" s="105"/>
      <c r="D342" s="105"/>
      <c r="E342" s="105"/>
      <c r="F342" s="105"/>
      <c r="G342" s="105"/>
      <c r="H342" s="105"/>
      <c r="I342" s="105"/>
      <c r="J342" s="105"/>
      <c r="K342" s="105"/>
      <c r="L342" s="105"/>
      <c r="M342" s="105"/>
      <c r="N342" s="105"/>
      <c r="O342" s="105"/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</row>
    <row r="343" spans="1:32" x14ac:dyDescent="0.5">
      <c r="A343" s="105"/>
      <c r="B343" s="105"/>
      <c r="C343" s="105"/>
      <c r="D343" s="105"/>
      <c r="E343" s="105"/>
      <c r="F343" s="105"/>
      <c r="G343" s="105"/>
      <c r="H343" s="105"/>
      <c r="I343" s="105"/>
      <c r="J343" s="105"/>
      <c r="K343" s="105"/>
      <c r="L343" s="105"/>
      <c r="M343" s="105"/>
      <c r="N343" s="105"/>
      <c r="O343" s="105"/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</row>
    <row r="344" spans="1:32" x14ac:dyDescent="0.5">
      <c r="A344" s="105"/>
      <c r="B344" s="105"/>
      <c r="C344" s="105"/>
      <c r="D344" s="105"/>
      <c r="E344" s="105"/>
      <c r="F344" s="105"/>
      <c r="G344" s="105"/>
      <c r="H344" s="105"/>
      <c r="I344" s="105"/>
      <c r="J344" s="105"/>
      <c r="K344" s="105"/>
      <c r="L344" s="105"/>
      <c r="M344" s="105"/>
      <c r="N344" s="105"/>
      <c r="O344" s="105"/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</row>
    <row r="345" spans="1:32" x14ac:dyDescent="0.5">
      <c r="A345" s="105"/>
      <c r="B345" s="105"/>
      <c r="C345" s="105"/>
      <c r="D345" s="105"/>
      <c r="E345" s="105"/>
      <c r="F345" s="105"/>
      <c r="G345" s="105"/>
      <c r="H345" s="105"/>
      <c r="I345" s="105"/>
      <c r="J345" s="105"/>
      <c r="K345" s="105"/>
      <c r="L345" s="105"/>
      <c r="M345" s="105"/>
      <c r="N345" s="105"/>
      <c r="O345" s="105"/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</row>
    <row r="346" spans="1:32" x14ac:dyDescent="0.5">
      <c r="A346" s="105"/>
      <c r="B346" s="105"/>
      <c r="C346" s="105"/>
      <c r="D346" s="105"/>
      <c r="E346" s="105"/>
      <c r="F346" s="105"/>
      <c r="G346" s="105"/>
      <c r="H346" s="105"/>
      <c r="I346" s="105"/>
      <c r="J346" s="105"/>
      <c r="K346" s="105"/>
      <c r="L346" s="105"/>
      <c r="M346" s="105"/>
      <c r="N346" s="105"/>
      <c r="O346" s="105"/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</row>
    <row r="347" spans="1:32" x14ac:dyDescent="0.5">
      <c r="A347" s="105"/>
      <c r="B347" s="105"/>
      <c r="C347" s="105"/>
      <c r="D347" s="105"/>
      <c r="E347" s="105"/>
      <c r="F347" s="105"/>
      <c r="G347" s="105"/>
      <c r="H347" s="105"/>
      <c r="I347" s="105"/>
      <c r="J347" s="105"/>
      <c r="K347" s="105"/>
      <c r="L347" s="105"/>
      <c r="M347" s="105"/>
      <c r="N347" s="105"/>
      <c r="O347" s="105"/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</row>
    <row r="348" spans="1:32" x14ac:dyDescent="0.5">
      <c r="A348" s="105"/>
      <c r="B348" s="105"/>
      <c r="C348" s="105"/>
      <c r="D348" s="105"/>
      <c r="E348" s="105"/>
      <c r="F348" s="105"/>
      <c r="G348" s="105"/>
      <c r="H348" s="105"/>
      <c r="I348" s="105"/>
      <c r="J348" s="105"/>
      <c r="K348" s="105"/>
      <c r="L348" s="105"/>
      <c r="M348" s="105"/>
      <c r="N348" s="105"/>
      <c r="O348" s="105"/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</row>
    <row r="349" spans="1:32" x14ac:dyDescent="0.5">
      <c r="A349" s="105"/>
      <c r="B349" s="105"/>
      <c r="C349" s="105"/>
      <c r="D349" s="105"/>
      <c r="E349" s="105"/>
      <c r="F349" s="105"/>
      <c r="G349" s="105"/>
      <c r="H349" s="105"/>
      <c r="I349" s="105"/>
      <c r="J349" s="105"/>
      <c r="K349" s="105"/>
      <c r="L349" s="105"/>
      <c r="M349" s="105"/>
      <c r="N349" s="105"/>
      <c r="O349" s="105"/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</row>
    <row r="350" spans="1:32" x14ac:dyDescent="0.5">
      <c r="A350" s="105"/>
      <c r="B350" s="105"/>
      <c r="C350" s="105"/>
      <c r="D350" s="105"/>
      <c r="E350" s="105"/>
      <c r="F350" s="105"/>
      <c r="G350" s="105"/>
      <c r="H350" s="105"/>
      <c r="I350" s="105"/>
      <c r="J350" s="105"/>
      <c r="K350" s="105"/>
      <c r="L350" s="105"/>
      <c r="M350" s="105"/>
      <c r="N350" s="105"/>
      <c r="O350" s="105"/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</row>
    <row r="351" spans="1:32" x14ac:dyDescent="0.5">
      <c r="A351" s="105"/>
      <c r="B351" s="105"/>
      <c r="C351" s="105"/>
      <c r="D351" s="105"/>
      <c r="E351" s="105"/>
      <c r="F351" s="105"/>
      <c r="G351" s="105"/>
      <c r="H351" s="105"/>
      <c r="I351" s="105"/>
      <c r="J351" s="105"/>
      <c r="K351" s="105"/>
      <c r="L351" s="105"/>
      <c r="M351" s="105"/>
      <c r="N351" s="105"/>
      <c r="O351" s="105"/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</row>
    <row r="352" spans="1:32" x14ac:dyDescent="0.5">
      <c r="A352" s="105"/>
      <c r="B352" s="105"/>
      <c r="C352" s="105"/>
      <c r="D352" s="105"/>
      <c r="E352" s="105"/>
      <c r="F352" s="105"/>
      <c r="G352" s="105"/>
      <c r="H352" s="105"/>
      <c r="I352" s="105"/>
      <c r="J352" s="105"/>
      <c r="K352" s="105"/>
      <c r="L352" s="105"/>
      <c r="M352" s="105"/>
      <c r="N352" s="105"/>
      <c r="O352" s="105"/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</row>
    <row r="353" spans="1:32" x14ac:dyDescent="0.5">
      <c r="A353" s="105"/>
      <c r="B353" s="105"/>
      <c r="C353" s="105"/>
      <c r="D353" s="105"/>
      <c r="E353" s="105"/>
      <c r="F353" s="105"/>
      <c r="G353" s="105"/>
      <c r="H353" s="105"/>
      <c r="I353" s="105"/>
      <c r="J353" s="105"/>
      <c r="K353" s="105"/>
      <c r="L353" s="105"/>
      <c r="M353" s="105"/>
      <c r="N353" s="105"/>
      <c r="O353" s="105"/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</row>
    <row r="354" spans="1:32" x14ac:dyDescent="0.5">
      <c r="A354" s="105"/>
      <c r="B354" s="105"/>
      <c r="C354" s="105"/>
      <c r="D354" s="105"/>
      <c r="E354" s="105"/>
      <c r="F354" s="105"/>
      <c r="G354" s="105"/>
      <c r="H354" s="105"/>
      <c r="I354" s="105"/>
      <c r="J354" s="105"/>
      <c r="K354" s="105"/>
      <c r="L354" s="105"/>
      <c r="M354" s="105"/>
      <c r="N354" s="105"/>
      <c r="O354" s="105"/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</row>
    <row r="355" spans="1:32" x14ac:dyDescent="0.5">
      <c r="A355" s="105"/>
      <c r="B355" s="105"/>
      <c r="C355" s="105"/>
      <c r="D355" s="105"/>
      <c r="E355" s="105"/>
      <c r="F355" s="105"/>
      <c r="G355" s="105"/>
      <c r="H355" s="105"/>
      <c r="I355" s="105"/>
      <c r="J355" s="105"/>
      <c r="K355" s="105"/>
      <c r="L355" s="105"/>
      <c r="M355" s="105"/>
      <c r="N355" s="105"/>
      <c r="O355" s="105"/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</row>
    <row r="356" spans="1:32" x14ac:dyDescent="0.5">
      <c r="A356" s="105"/>
      <c r="B356" s="105"/>
      <c r="C356" s="105"/>
      <c r="D356" s="105"/>
      <c r="E356" s="105"/>
      <c r="F356" s="105"/>
      <c r="G356" s="105"/>
      <c r="H356" s="105"/>
      <c r="I356" s="105"/>
      <c r="J356" s="105"/>
      <c r="K356" s="105"/>
      <c r="L356" s="105"/>
      <c r="M356" s="105"/>
      <c r="N356" s="105"/>
      <c r="O356" s="105"/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</row>
    <row r="357" spans="1:32" x14ac:dyDescent="0.5">
      <c r="A357" s="105"/>
      <c r="B357" s="105"/>
      <c r="C357" s="105"/>
      <c r="D357" s="105"/>
      <c r="E357" s="105"/>
      <c r="F357" s="105"/>
      <c r="G357" s="105"/>
      <c r="H357" s="105"/>
      <c r="I357" s="105"/>
      <c r="J357" s="105"/>
      <c r="K357" s="105"/>
      <c r="L357" s="105"/>
      <c r="M357" s="105"/>
      <c r="N357" s="105"/>
      <c r="O357" s="105"/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</row>
    <row r="358" spans="1:32" x14ac:dyDescent="0.5">
      <c r="A358" s="105"/>
      <c r="B358" s="105"/>
      <c r="C358" s="105"/>
      <c r="D358" s="105"/>
      <c r="E358" s="105"/>
      <c r="F358" s="105"/>
      <c r="G358" s="105"/>
      <c r="H358" s="105"/>
      <c r="I358" s="105"/>
      <c r="J358" s="105"/>
      <c r="K358" s="105"/>
      <c r="L358" s="105"/>
      <c r="M358" s="105"/>
      <c r="N358" s="105"/>
      <c r="O358" s="105"/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</row>
    <row r="359" spans="1:32" x14ac:dyDescent="0.5">
      <c r="A359" s="105"/>
      <c r="B359" s="105"/>
      <c r="C359" s="105"/>
      <c r="D359" s="105"/>
      <c r="E359" s="105"/>
      <c r="F359" s="105"/>
      <c r="G359" s="105"/>
      <c r="H359" s="105"/>
      <c r="I359" s="105"/>
      <c r="J359" s="105"/>
      <c r="K359" s="105"/>
      <c r="L359" s="105"/>
      <c r="M359" s="105"/>
      <c r="N359" s="105"/>
      <c r="O359" s="105"/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</row>
    <row r="360" spans="1:32" x14ac:dyDescent="0.5">
      <c r="A360" s="105"/>
      <c r="B360" s="105"/>
      <c r="C360" s="105"/>
      <c r="D360" s="105"/>
      <c r="E360" s="105"/>
      <c r="F360" s="105"/>
      <c r="G360" s="105"/>
      <c r="H360" s="105"/>
      <c r="I360" s="105"/>
      <c r="J360" s="105"/>
      <c r="K360" s="105"/>
      <c r="L360" s="105"/>
      <c r="M360" s="105"/>
      <c r="N360" s="105"/>
      <c r="O360" s="105"/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</row>
    <row r="361" spans="1:32" x14ac:dyDescent="0.5">
      <c r="A361" s="105"/>
      <c r="B361" s="105"/>
      <c r="C361" s="105"/>
      <c r="D361" s="105"/>
      <c r="E361" s="105"/>
      <c r="F361" s="105"/>
      <c r="G361" s="105"/>
      <c r="H361" s="105"/>
      <c r="I361" s="105"/>
      <c r="J361" s="105"/>
      <c r="K361" s="105"/>
      <c r="L361" s="105"/>
      <c r="M361" s="105"/>
      <c r="N361" s="105"/>
      <c r="O361" s="105"/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</row>
    <row r="362" spans="1:32" x14ac:dyDescent="0.5">
      <c r="A362" s="105"/>
      <c r="B362" s="105"/>
      <c r="C362" s="105"/>
      <c r="D362" s="105"/>
      <c r="E362" s="105"/>
      <c r="F362" s="105"/>
      <c r="G362" s="105"/>
      <c r="H362" s="105"/>
      <c r="I362" s="105"/>
      <c r="J362" s="105"/>
      <c r="K362" s="105"/>
      <c r="L362" s="105"/>
      <c r="M362" s="105"/>
      <c r="N362" s="105"/>
      <c r="O362" s="105"/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5"/>
    </row>
    <row r="363" spans="1:32" x14ac:dyDescent="0.5">
      <c r="A363" s="105"/>
      <c r="B363" s="105"/>
      <c r="C363" s="105"/>
      <c r="D363" s="105"/>
      <c r="E363" s="105"/>
      <c r="F363" s="105"/>
      <c r="G363" s="105"/>
      <c r="H363" s="105"/>
      <c r="I363" s="105"/>
      <c r="J363" s="105"/>
      <c r="K363" s="105"/>
      <c r="L363" s="105"/>
      <c r="M363" s="105"/>
      <c r="N363" s="105"/>
      <c r="O363" s="105"/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5"/>
    </row>
    <row r="364" spans="1:32" x14ac:dyDescent="0.5">
      <c r="A364" s="105"/>
      <c r="B364" s="105"/>
      <c r="C364" s="105"/>
      <c r="D364" s="105"/>
      <c r="E364" s="105"/>
      <c r="F364" s="105"/>
      <c r="G364" s="105"/>
      <c r="H364" s="105"/>
      <c r="I364" s="105"/>
      <c r="J364" s="105"/>
      <c r="K364" s="105"/>
      <c r="L364" s="105"/>
      <c r="M364" s="105"/>
      <c r="N364" s="105"/>
      <c r="O364" s="105"/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</row>
    <row r="365" spans="1:32" x14ac:dyDescent="0.5">
      <c r="A365" s="105"/>
      <c r="B365" s="105"/>
      <c r="C365" s="105"/>
      <c r="D365" s="105"/>
      <c r="E365" s="105"/>
      <c r="F365" s="105"/>
      <c r="G365" s="105"/>
      <c r="H365" s="105"/>
      <c r="I365" s="105"/>
      <c r="J365" s="105"/>
      <c r="K365" s="105"/>
      <c r="L365" s="105"/>
      <c r="M365" s="105"/>
      <c r="N365" s="105"/>
      <c r="O365" s="105"/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</row>
    <row r="366" spans="1:32" x14ac:dyDescent="0.5">
      <c r="A366" s="105"/>
      <c r="B366" s="105"/>
      <c r="C366" s="105"/>
      <c r="D366" s="105"/>
      <c r="E366" s="105"/>
      <c r="F366" s="105"/>
      <c r="G366" s="105"/>
      <c r="H366" s="105"/>
      <c r="I366" s="105"/>
      <c r="J366" s="105"/>
      <c r="K366" s="105"/>
      <c r="L366" s="105"/>
      <c r="M366" s="105"/>
      <c r="N366" s="105"/>
      <c r="O366" s="105"/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</row>
    <row r="367" spans="1:32" x14ac:dyDescent="0.5">
      <c r="A367" s="105"/>
      <c r="B367" s="105"/>
      <c r="C367" s="105"/>
      <c r="D367" s="105"/>
      <c r="E367" s="105"/>
      <c r="F367" s="105"/>
      <c r="G367" s="105"/>
      <c r="H367" s="105"/>
      <c r="I367" s="105"/>
      <c r="J367" s="105"/>
      <c r="K367" s="105"/>
      <c r="L367" s="105"/>
      <c r="M367" s="105"/>
      <c r="N367" s="105"/>
      <c r="O367" s="105"/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</row>
    <row r="368" spans="1:32" x14ac:dyDescent="0.5">
      <c r="A368" s="105"/>
      <c r="B368" s="105"/>
      <c r="C368" s="105"/>
      <c r="D368" s="105"/>
      <c r="E368" s="105"/>
      <c r="F368" s="105"/>
      <c r="G368" s="105"/>
      <c r="H368" s="105"/>
      <c r="I368" s="105"/>
      <c r="J368" s="105"/>
      <c r="K368" s="105"/>
      <c r="L368" s="105"/>
      <c r="M368" s="105"/>
      <c r="N368" s="105"/>
      <c r="O368" s="105"/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</row>
    <row r="369" spans="1:32" x14ac:dyDescent="0.5">
      <c r="A369" s="105"/>
      <c r="B369" s="105"/>
      <c r="C369" s="105"/>
      <c r="D369" s="105"/>
      <c r="E369" s="105"/>
      <c r="F369" s="105"/>
      <c r="G369" s="105"/>
      <c r="H369" s="105"/>
      <c r="I369" s="105"/>
      <c r="J369" s="105"/>
      <c r="K369" s="105"/>
      <c r="L369" s="105"/>
      <c r="M369" s="105"/>
      <c r="N369" s="105"/>
      <c r="O369" s="105"/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</row>
    <row r="370" spans="1:32" x14ac:dyDescent="0.5">
      <c r="A370" s="105"/>
      <c r="B370" s="105"/>
      <c r="C370" s="105"/>
      <c r="D370" s="105"/>
      <c r="E370" s="105"/>
      <c r="F370" s="105"/>
      <c r="G370" s="105"/>
      <c r="H370" s="105"/>
      <c r="I370" s="105"/>
      <c r="J370" s="105"/>
      <c r="K370" s="105"/>
      <c r="L370" s="105"/>
      <c r="M370" s="105"/>
      <c r="N370" s="105"/>
      <c r="O370" s="105"/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</row>
    <row r="371" spans="1:32" x14ac:dyDescent="0.5">
      <c r="A371" s="105"/>
      <c r="B371" s="105"/>
      <c r="C371" s="105"/>
      <c r="D371" s="105"/>
      <c r="E371" s="105"/>
      <c r="F371" s="105"/>
      <c r="G371" s="105"/>
      <c r="H371" s="105"/>
      <c r="I371" s="105"/>
      <c r="J371" s="105"/>
      <c r="K371" s="105"/>
      <c r="L371" s="105"/>
      <c r="M371" s="105"/>
      <c r="N371" s="105"/>
      <c r="O371" s="105"/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</row>
    <row r="372" spans="1:32" x14ac:dyDescent="0.5">
      <c r="A372" s="105"/>
      <c r="B372" s="105"/>
      <c r="C372" s="105"/>
      <c r="D372" s="105"/>
      <c r="E372" s="105"/>
      <c r="F372" s="105"/>
      <c r="G372" s="105"/>
      <c r="H372" s="105"/>
      <c r="I372" s="105"/>
      <c r="J372" s="105"/>
      <c r="K372" s="105"/>
      <c r="L372" s="105"/>
      <c r="M372" s="105"/>
      <c r="N372" s="105"/>
      <c r="O372" s="105"/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</row>
    <row r="373" spans="1:32" x14ac:dyDescent="0.5">
      <c r="A373" s="105"/>
      <c r="B373" s="105"/>
      <c r="C373" s="105"/>
      <c r="D373" s="105"/>
      <c r="E373" s="105"/>
      <c r="F373" s="105"/>
      <c r="G373" s="105"/>
      <c r="H373" s="105"/>
      <c r="I373" s="105"/>
      <c r="J373" s="105"/>
      <c r="K373" s="105"/>
      <c r="L373" s="105"/>
      <c r="M373" s="105"/>
      <c r="N373" s="105"/>
      <c r="O373" s="105"/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</row>
    <row r="374" spans="1:32" x14ac:dyDescent="0.5">
      <c r="A374" s="105"/>
      <c r="B374" s="105"/>
      <c r="C374" s="105"/>
      <c r="D374" s="105"/>
      <c r="E374" s="105"/>
      <c r="F374" s="105"/>
      <c r="G374" s="105"/>
      <c r="H374" s="105"/>
      <c r="I374" s="105"/>
      <c r="J374" s="105"/>
      <c r="K374" s="105"/>
      <c r="L374" s="105"/>
      <c r="M374" s="105"/>
      <c r="N374" s="105"/>
      <c r="O374" s="105"/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</row>
    <row r="375" spans="1:32" x14ac:dyDescent="0.5">
      <c r="A375" s="105"/>
      <c r="B375" s="105"/>
      <c r="C375" s="105"/>
      <c r="D375" s="105"/>
      <c r="E375" s="105"/>
      <c r="F375" s="105"/>
      <c r="G375" s="105"/>
      <c r="H375" s="105"/>
      <c r="I375" s="105"/>
      <c r="J375" s="105"/>
      <c r="K375" s="105"/>
      <c r="L375" s="105"/>
      <c r="M375" s="105"/>
      <c r="N375" s="105"/>
      <c r="O375" s="105"/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</row>
    <row r="376" spans="1:32" x14ac:dyDescent="0.5">
      <c r="A376" s="105"/>
      <c r="B376" s="105"/>
      <c r="C376" s="105"/>
      <c r="D376" s="105"/>
      <c r="E376" s="105"/>
      <c r="F376" s="105"/>
      <c r="G376" s="105"/>
      <c r="H376" s="105"/>
      <c r="I376" s="105"/>
      <c r="J376" s="105"/>
      <c r="K376" s="105"/>
      <c r="L376" s="105"/>
      <c r="M376" s="105"/>
      <c r="N376" s="105"/>
      <c r="O376" s="105"/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5"/>
      <c r="AD376" s="105"/>
      <c r="AE376" s="105"/>
      <c r="AF376" s="105"/>
    </row>
    <row r="377" spans="1:32" x14ac:dyDescent="0.5">
      <c r="A377" s="105"/>
      <c r="B377" s="105"/>
      <c r="C377" s="105"/>
      <c r="D377" s="105"/>
      <c r="E377" s="105"/>
      <c r="F377" s="105"/>
      <c r="G377" s="105"/>
      <c r="H377" s="105"/>
      <c r="I377" s="105"/>
      <c r="J377" s="105"/>
      <c r="K377" s="105"/>
      <c r="L377" s="105"/>
      <c r="M377" s="105"/>
      <c r="N377" s="105"/>
      <c r="O377" s="105"/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5"/>
      <c r="AD377" s="105"/>
      <c r="AE377" s="105"/>
      <c r="AF377" s="105"/>
    </row>
    <row r="378" spans="1:32" x14ac:dyDescent="0.5">
      <c r="A378" s="105"/>
      <c r="B378" s="105"/>
      <c r="C378" s="105"/>
      <c r="D378" s="105"/>
      <c r="E378" s="105"/>
      <c r="F378" s="105"/>
      <c r="G378" s="105"/>
      <c r="H378" s="105"/>
      <c r="I378" s="105"/>
      <c r="J378" s="105"/>
      <c r="K378" s="105"/>
      <c r="L378" s="105"/>
      <c r="M378" s="105"/>
      <c r="N378" s="105"/>
      <c r="O378" s="105"/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5"/>
      <c r="AD378" s="105"/>
      <c r="AE378" s="105"/>
      <c r="AF378" s="105"/>
    </row>
    <row r="379" spans="1:32" x14ac:dyDescent="0.5">
      <c r="A379" s="105"/>
      <c r="B379" s="105"/>
      <c r="C379" s="105"/>
      <c r="D379" s="105"/>
      <c r="E379" s="105"/>
      <c r="F379" s="105"/>
      <c r="G379" s="105"/>
      <c r="H379" s="105"/>
      <c r="I379" s="105"/>
      <c r="J379" s="105"/>
      <c r="K379" s="105"/>
      <c r="L379" s="105"/>
      <c r="M379" s="105"/>
      <c r="N379" s="105"/>
      <c r="O379" s="105"/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</row>
    <row r="380" spans="1:32" x14ac:dyDescent="0.5">
      <c r="A380" s="105"/>
      <c r="B380" s="105"/>
      <c r="C380" s="105"/>
      <c r="D380" s="105"/>
      <c r="E380" s="105"/>
      <c r="F380" s="105"/>
      <c r="G380" s="105"/>
      <c r="H380" s="105"/>
      <c r="I380" s="105"/>
      <c r="J380" s="105"/>
      <c r="K380" s="105"/>
      <c r="L380" s="105"/>
      <c r="M380" s="105"/>
      <c r="N380" s="105"/>
      <c r="O380" s="105"/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</row>
    <row r="381" spans="1:32" x14ac:dyDescent="0.5">
      <c r="A381" s="105"/>
      <c r="B381" s="105"/>
      <c r="C381" s="105"/>
      <c r="D381" s="105"/>
      <c r="E381" s="105"/>
      <c r="F381" s="105"/>
      <c r="G381" s="105"/>
      <c r="H381" s="105"/>
      <c r="I381" s="105"/>
      <c r="J381" s="105"/>
      <c r="K381" s="105"/>
      <c r="L381" s="105"/>
      <c r="M381" s="105"/>
      <c r="N381" s="105"/>
      <c r="O381" s="105"/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</row>
    <row r="382" spans="1:32" x14ac:dyDescent="0.5">
      <c r="A382" s="105"/>
      <c r="B382" s="105"/>
      <c r="C382" s="105"/>
      <c r="D382" s="105"/>
      <c r="E382" s="105"/>
      <c r="F382" s="105"/>
      <c r="G382" s="105"/>
      <c r="H382" s="105"/>
      <c r="I382" s="105"/>
      <c r="J382" s="105"/>
      <c r="K382" s="105"/>
      <c r="L382" s="105"/>
      <c r="M382" s="105"/>
      <c r="N382" s="105"/>
      <c r="O382" s="105"/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</row>
    <row r="383" spans="1:32" x14ac:dyDescent="0.5">
      <c r="A383" s="105"/>
      <c r="B383" s="105"/>
      <c r="C383" s="105"/>
      <c r="D383" s="105"/>
      <c r="E383" s="105"/>
      <c r="F383" s="105"/>
      <c r="G383" s="105"/>
      <c r="H383" s="105"/>
      <c r="I383" s="105"/>
      <c r="J383" s="105"/>
      <c r="K383" s="105"/>
      <c r="L383" s="105"/>
      <c r="M383" s="105"/>
      <c r="N383" s="105"/>
      <c r="O383" s="105"/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</row>
    <row r="384" spans="1:32" x14ac:dyDescent="0.5">
      <c r="A384" s="105"/>
      <c r="B384" s="105"/>
      <c r="C384" s="105"/>
      <c r="D384" s="105"/>
      <c r="E384" s="105"/>
      <c r="F384" s="105"/>
      <c r="G384" s="105"/>
      <c r="H384" s="105"/>
      <c r="I384" s="105"/>
      <c r="J384" s="105"/>
      <c r="K384" s="105"/>
      <c r="L384" s="105"/>
      <c r="M384" s="105"/>
      <c r="N384" s="105"/>
      <c r="O384" s="105"/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</row>
    <row r="385" spans="1:32" x14ac:dyDescent="0.5">
      <c r="A385" s="105"/>
      <c r="B385" s="105"/>
      <c r="C385" s="105"/>
      <c r="D385" s="105"/>
      <c r="E385" s="105"/>
      <c r="F385" s="105"/>
      <c r="G385" s="105"/>
      <c r="H385" s="105"/>
      <c r="I385" s="105"/>
      <c r="J385" s="105"/>
      <c r="K385" s="105"/>
      <c r="L385" s="105"/>
      <c r="M385" s="105"/>
      <c r="N385" s="105"/>
      <c r="O385" s="105"/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</row>
    <row r="386" spans="1:32" x14ac:dyDescent="0.5">
      <c r="A386" s="105"/>
      <c r="B386" s="105"/>
      <c r="C386" s="105"/>
      <c r="D386" s="105"/>
      <c r="E386" s="105"/>
      <c r="F386" s="105"/>
      <c r="G386" s="105"/>
      <c r="H386" s="105"/>
      <c r="I386" s="105"/>
      <c r="J386" s="105"/>
      <c r="K386" s="105"/>
      <c r="L386" s="105"/>
      <c r="M386" s="105"/>
      <c r="N386" s="105"/>
      <c r="O386" s="105"/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</row>
    <row r="387" spans="1:32" x14ac:dyDescent="0.5">
      <c r="A387" s="105"/>
      <c r="B387" s="105"/>
      <c r="C387" s="105"/>
      <c r="D387" s="105"/>
      <c r="E387" s="105"/>
      <c r="F387" s="105"/>
      <c r="G387" s="105"/>
      <c r="H387" s="105"/>
      <c r="I387" s="105"/>
      <c r="J387" s="105"/>
      <c r="K387" s="105"/>
      <c r="L387" s="105"/>
      <c r="M387" s="105"/>
      <c r="N387" s="105"/>
      <c r="O387" s="105"/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</row>
    <row r="388" spans="1:32" x14ac:dyDescent="0.5">
      <c r="A388" s="105"/>
      <c r="B388" s="105"/>
      <c r="C388" s="105"/>
      <c r="D388" s="105"/>
      <c r="E388" s="105"/>
      <c r="F388" s="105"/>
      <c r="G388" s="105"/>
      <c r="H388" s="105"/>
      <c r="I388" s="105"/>
      <c r="J388" s="105"/>
      <c r="K388" s="105"/>
      <c r="L388" s="105"/>
      <c r="M388" s="105"/>
      <c r="N388" s="105"/>
      <c r="O388" s="105"/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</row>
    <row r="389" spans="1:32" x14ac:dyDescent="0.5">
      <c r="A389" s="105"/>
      <c r="B389" s="105"/>
      <c r="C389" s="105"/>
      <c r="D389" s="105"/>
      <c r="E389" s="105"/>
      <c r="F389" s="105"/>
      <c r="G389" s="105"/>
      <c r="H389" s="105"/>
      <c r="I389" s="105"/>
      <c r="J389" s="105"/>
      <c r="K389" s="105"/>
      <c r="L389" s="105"/>
      <c r="M389" s="105"/>
      <c r="N389" s="105"/>
      <c r="O389" s="105"/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</row>
    <row r="390" spans="1:32" x14ac:dyDescent="0.5">
      <c r="A390" s="105"/>
      <c r="B390" s="105"/>
      <c r="C390" s="105"/>
      <c r="D390" s="105"/>
      <c r="E390" s="105"/>
      <c r="F390" s="105"/>
      <c r="G390" s="105"/>
      <c r="H390" s="105"/>
      <c r="I390" s="105"/>
      <c r="J390" s="105"/>
      <c r="K390" s="105"/>
      <c r="L390" s="105"/>
      <c r="M390" s="105"/>
      <c r="N390" s="105"/>
      <c r="O390" s="105"/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</row>
    <row r="391" spans="1:32" x14ac:dyDescent="0.5">
      <c r="A391" s="105"/>
      <c r="B391" s="105"/>
      <c r="C391" s="105"/>
      <c r="D391" s="105"/>
      <c r="E391" s="105"/>
      <c r="F391" s="105"/>
      <c r="G391" s="105"/>
      <c r="H391" s="105"/>
      <c r="I391" s="105"/>
      <c r="J391" s="105"/>
      <c r="K391" s="105"/>
      <c r="L391" s="105"/>
      <c r="M391" s="105"/>
      <c r="N391" s="105"/>
      <c r="O391" s="105"/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</row>
    <row r="392" spans="1:32" x14ac:dyDescent="0.5">
      <c r="A392" s="105"/>
      <c r="B392" s="105"/>
      <c r="C392" s="105"/>
      <c r="D392" s="105"/>
      <c r="E392" s="105"/>
      <c r="F392" s="105"/>
      <c r="G392" s="105"/>
      <c r="H392" s="105"/>
      <c r="I392" s="105"/>
      <c r="J392" s="105"/>
      <c r="K392" s="105"/>
      <c r="L392" s="105"/>
      <c r="M392" s="105"/>
      <c r="N392" s="105"/>
      <c r="O392" s="105"/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</row>
    <row r="393" spans="1:32" x14ac:dyDescent="0.5">
      <c r="A393" s="105"/>
      <c r="B393" s="105"/>
      <c r="C393" s="105"/>
      <c r="D393" s="105"/>
      <c r="E393" s="105"/>
      <c r="F393" s="105"/>
      <c r="G393" s="105"/>
      <c r="H393" s="105"/>
      <c r="I393" s="105"/>
      <c r="J393" s="105"/>
      <c r="K393" s="105"/>
      <c r="L393" s="105"/>
      <c r="M393" s="105"/>
      <c r="N393" s="105"/>
      <c r="O393" s="105"/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</row>
    <row r="394" spans="1:32" x14ac:dyDescent="0.5">
      <c r="A394" s="105"/>
      <c r="B394" s="105"/>
      <c r="C394" s="105"/>
      <c r="D394" s="105"/>
      <c r="E394" s="105"/>
      <c r="F394" s="105"/>
      <c r="G394" s="105"/>
      <c r="H394" s="105"/>
      <c r="I394" s="105"/>
      <c r="J394" s="105"/>
      <c r="K394" s="105"/>
      <c r="L394" s="105"/>
      <c r="M394" s="105"/>
      <c r="N394" s="105"/>
      <c r="O394" s="105"/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</row>
    <row r="395" spans="1:32" x14ac:dyDescent="0.5">
      <c r="A395" s="105"/>
      <c r="B395" s="105"/>
      <c r="C395" s="105"/>
      <c r="D395" s="105"/>
      <c r="E395" s="105"/>
      <c r="F395" s="105"/>
      <c r="G395" s="105"/>
      <c r="H395" s="105"/>
      <c r="I395" s="105"/>
      <c r="J395" s="105"/>
      <c r="K395" s="105"/>
      <c r="L395" s="105"/>
      <c r="M395" s="105"/>
      <c r="N395" s="105"/>
      <c r="O395" s="105"/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</row>
    <row r="396" spans="1:32" x14ac:dyDescent="0.5">
      <c r="A396" s="105"/>
      <c r="B396" s="105"/>
      <c r="C396" s="105"/>
      <c r="D396" s="105"/>
      <c r="E396" s="105"/>
      <c r="F396" s="105"/>
      <c r="G396" s="105"/>
      <c r="H396" s="105"/>
      <c r="I396" s="105"/>
      <c r="J396" s="105"/>
      <c r="K396" s="105"/>
      <c r="L396" s="105"/>
      <c r="M396" s="105"/>
      <c r="N396" s="105"/>
      <c r="O396" s="105"/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</row>
    <row r="397" spans="1:32" x14ac:dyDescent="0.5">
      <c r="A397" s="105"/>
      <c r="B397" s="105"/>
      <c r="C397" s="105"/>
      <c r="D397" s="105"/>
      <c r="E397" s="105"/>
      <c r="F397" s="105"/>
      <c r="G397" s="105"/>
      <c r="H397" s="105"/>
      <c r="I397" s="105"/>
      <c r="J397" s="105"/>
      <c r="K397" s="105"/>
      <c r="L397" s="105"/>
      <c r="M397" s="105"/>
      <c r="N397" s="105"/>
      <c r="O397" s="105"/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</row>
    <row r="398" spans="1:32" x14ac:dyDescent="0.5">
      <c r="A398" s="105"/>
      <c r="B398" s="105"/>
      <c r="C398" s="105"/>
      <c r="D398" s="105"/>
      <c r="E398" s="105"/>
      <c r="F398" s="105"/>
      <c r="G398" s="105"/>
      <c r="H398" s="105"/>
      <c r="I398" s="105"/>
      <c r="J398" s="105"/>
      <c r="K398" s="105"/>
      <c r="L398" s="105"/>
      <c r="M398" s="105"/>
      <c r="N398" s="105"/>
      <c r="O398" s="105"/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</row>
    <row r="399" spans="1:32" x14ac:dyDescent="0.5">
      <c r="A399" s="105"/>
      <c r="B399" s="105"/>
      <c r="C399" s="105"/>
      <c r="D399" s="105"/>
      <c r="E399" s="105"/>
      <c r="F399" s="105"/>
      <c r="G399" s="105"/>
      <c r="H399" s="105"/>
      <c r="I399" s="105"/>
      <c r="J399" s="105"/>
      <c r="K399" s="105"/>
      <c r="L399" s="105"/>
      <c r="M399" s="105"/>
      <c r="N399" s="105"/>
      <c r="O399" s="105"/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</row>
    <row r="400" spans="1:32" x14ac:dyDescent="0.5">
      <c r="A400" s="105"/>
      <c r="B400" s="105"/>
      <c r="C400" s="105"/>
      <c r="D400" s="105"/>
      <c r="E400" s="105"/>
      <c r="F400" s="105"/>
      <c r="G400" s="105"/>
      <c r="H400" s="105"/>
      <c r="I400" s="105"/>
      <c r="J400" s="105"/>
      <c r="K400" s="105"/>
      <c r="L400" s="105"/>
      <c r="M400" s="105"/>
      <c r="N400" s="105"/>
      <c r="O400" s="105"/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</row>
    <row r="401" spans="1:32" x14ac:dyDescent="0.5">
      <c r="A401" s="105"/>
      <c r="B401" s="105"/>
      <c r="C401" s="105"/>
      <c r="D401" s="105"/>
      <c r="E401" s="105"/>
      <c r="F401" s="105"/>
      <c r="G401" s="105"/>
      <c r="H401" s="105"/>
      <c r="I401" s="105"/>
      <c r="J401" s="105"/>
      <c r="K401" s="105"/>
      <c r="L401" s="105"/>
      <c r="M401" s="105"/>
      <c r="N401" s="105"/>
      <c r="O401" s="105"/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</row>
    <row r="402" spans="1:32" x14ac:dyDescent="0.5">
      <c r="A402" s="105"/>
      <c r="B402" s="105"/>
      <c r="C402" s="105"/>
      <c r="D402" s="105"/>
      <c r="E402" s="105"/>
      <c r="F402" s="105"/>
      <c r="G402" s="105"/>
      <c r="H402" s="105"/>
      <c r="I402" s="105"/>
      <c r="J402" s="105"/>
      <c r="K402" s="105"/>
      <c r="L402" s="105"/>
      <c r="M402" s="105"/>
      <c r="N402" s="105"/>
      <c r="O402" s="105"/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</row>
    <row r="403" spans="1:32" x14ac:dyDescent="0.5">
      <c r="A403" s="105"/>
      <c r="B403" s="105"/>
      <c r="C403" s="105"/>
      <c r="D403" s="105"/>
      <c r="E403" s="105"/>
      <c r="F403" s="105"/>
      <c r="G403" s="105"/>
      <c r="H403" s="105"/>
      <c r="I403" s="105"/>
      <c r="J403" s="105"/>
      <c r="K403" s="105"/>
      <c r="L403" s="105"/>
      <c r="M403" s="105"/>
      <c r="N403" s="105"/>
      <c r="O403" s="105"/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</row>
    <row r="404" spans="1:32" x14ac:dyDescent="0.5">
      <c r="A404" s="105"/>
      <c r="B404" s="105"/>
      <c r="C404" s="105"/>
      <c r="D404" s="105"/>
      <c r="E404" s="105"/>
      <c r="F404" s="105"/>
      <c r="G404" s="105"/>
      <c r="H404" s="105"/>
      <c r="I404" s="105"/>
      <c r="J404" s="105"/>
      <c r="K404" s="105"/>
      <c r="L404" s="105"/>
      <c r="M404" s="105"/>
      <c r="N404" s="105"/>
      <c r="O404" s="105"/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</row>
    <row r="405" spans="1:32" x14ac:dyDescent="0.5">
      <c r="A405" s="105"/>
      <c r="B405" s="105"/>
      <c r="C405" s="105"/>
      <c r="D405" s="105"/>
      <c r="E405" s="105"/>
      <c r="F405" s="105"/>
      <c r="G405" s="105"/>
      <c r="H405" s="105"/>
      <c r="I405" s="105"/>
      <c r="J405" s="105"/>
      <c r="K405" s="105"/>
      <c r="L405" s="105"/>
      <c r="M405" s="105"/>
      <c r="N405" s="105"/>
      <c r="O405" s="105"/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</row>
    <row r="406" spans="1:32" x14ac:dyDescent="0.5">
      <c r="A406" s="105"/>
      <c r="B406" s="105"/>
      <c r="C406" s="105"/>
      <c r="D406" s="105"/>
      <c r="E406" s="105"/>
      <c r="F406" s="105"/>
      <c r="G406" s="105"/>
      <c r="H406" s="105"/>
      <c r="I406" s="105"/>
      <c r="J406" s="105"/>
      <c r="K406" s="105"/>
      <c r="L406" s="105"/>
      <c r="M406" s="105"/>
      <c r="N406" s="105"/>
      <c r="O406" s="105"/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</row>
    <row r="407" spans="1:32" x14ac:dyDescent="0.5">
      <c r="A407" s="105"/>
      <c r="B407" s="105"/>
      <c r="C407" s="105"/>
      <c r="D407" s="105"/>
      <c r="E407" s="105"/>
      <c r="F407" s="105"/>
      <c r="G407" s="105"/>
      <c r="H407" s="105"/>
      <c r="I407" s="105"/>
      <c r="J407" s="105"/>
      <c r="K407" s="105"/>
      <c r="L407" s="105"/>
      <c r="M407" s="105"/>
      <c r="N407" s="105"/>
      <c r="O407" s="105"/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</row>
    <row r="408" spans="1:32" x14ac:dyDescent="0.5">
      <c r="A408" s="105"/>
      <c r="B408" s="105"/>
      <c r="C408" s="105"/>
      <c r="D408" s="105"/>
      <c r="E408" s="105"/>
      <c r="F408" s="105"/>
      <c r="G408" s="105"/>
      <c r="H408" s="105"/>
      <c r="I408" s="105"/>
      <c r="J408" s="105"/>
      <c r="K408" s="105"/>
      <c r="L408" s="105"/>
      <c r="M408" s="105"/>
      <c r="N408" s="105"/>
      <c r="O408" s="105"/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</row>
    <row r="409" spans="1:32" x14ac:dyDescent="0.5">
      <c r="A409" s="105"/>
      <c r="B409" s="105"/>
      <c r="C409" s="105"/>
      <c r="D409" s="105"/>
      <c r="E409" s="105"/>
      <c r="F409" s="105"/>
      <c r="G409" s="105"/>
      <c r="H409" s="105"/>
      <c r="I409" s="105"/>
      <c r="J409" s="105"/>
      <c r="K409" s="105"/>
      <c r="L409" s="105"/>
      <c r="M409" s="105"/>
      <c r="N409" s="105"/>
      <c r="O409" s="105"/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</row>
    <row r="410" spans="1:32" x14ac:dyDescent="0.5">
      <c r="A410" s="105"/>
      <c r="B410" s="105"/>
      <c r="C410" s="105"/>
      <c r="D410" s="105"/>
      <c r="E410" s="105"/>
      <c r="F410" s="105"/>
      <c r="G410" s="105"/>
      <c r="H410" s="105"/>
      <c r="I410" s="105"/>
      <c r="J410" s="105"/>
      <c r="K410" s="105"/>
      <c r="L410" s="105"/>
      <c r="M410" s="105"/>
      <c r="N410" s="105"/>
      <c r="O410" s="105"/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</row>
    <row r="411" spans="1:32" x14ac:dyDescent="0.5">
      <c r="A411" s="105"/>
      <c r="B411" s="105"/>
      <c r="C411" s="105"/>
      <c r="D411" s="105"/>
      <c r="E411" s="105"/>
      <c r="F411" s="105"/>
      <c r="G411" s="105"/>
      <c r="H411" s="105"/>
      <c r="I411" s="105"/>
      <c r="J411" s="105"/>
      <c r="K411" s="105"/>
      <c r="L411" s="105"/>
      <c r="M411" s="105"/>
      <c r="N411" s="105"/>
      <c r="O411" s="105"/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5"/>
      <c r="AD411" s="105"/>
      <c r="AE411" s="105"/>
      <c r="AF411" s="105"/>
    </row>
    <row r="412" spans="1:32" x14ac:dyDescent="0.5">
      <c r="A412" s="105"/>
      <c r="B412" s="105"/>
      <c r="C412" s="105"/>
      <c r="D412" s="105"/>
      <c r="E412" s="105"/>
      <c r="F412" s="105"/>
      <c r="G412" s="105"/>
      <c r="H412" s="105"/>
      <c r="I412" s="105"/>
      <c r="J412" s="105"/>
      <c r="K412" s="105"/>
      <c r="L412" s="105"/>
      <c r="M412" s="105"/>
      <c r="N412" s="105"/>
      <c r="O412" s="105"/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</row>
    <row r="413" spans="1:32" x14ac:dyDescent="0.5">
      <c r="A413" s="105"/>
      <c r="B413" s="105"/>
      <c r="C413" s="105"/>
      <c r="D413" s="105"/>
      <c r="E413" s="105"/>
      <c r="F413" s="105"/>
      <c r="G413" s="105"/>
      <c r="H413" s="105"/>
      <c r="I413" s="105"/>
      <c r="J413" s="105"/>
      <c r="K413" s="105"/>
      <c r="L413" s="105"/>
      <c r="M413" s="105"/>
      <c r="N413" s="105"/>
      <c r="O413" s="105"/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</row>
    <row r="414" spans="1:32" x14ac:dyDescent="0.5">
      <c r="A414" s="105"/>
      <c r="B414" s="105"/>
      <c r="C414" s="105"/>
      <c r="D414" s="105"/>
      <c r="E414" s="105"/>
      <c r="F414" s="105"/>
      <c r="G414" s="105"/>
      <c r="H414" s="105"/>
      <c r="I414" s="105"/>
      <c r="J414" s="105"/>
      <c r="K414" s="105"/>
      <c r="L414" s="105"/>
      <c r="M414" s="105"/>
      <c r="N414" s="105"/>
      <c r="O414" s="105"/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</row>
    <row r="415" spans="1:32" x14ac:dyDescent="0.5">
      <c r="A415" s="105"/>
      <c r="B415" s="105"/>
      <c r="C415" s="105"/>
      <c r="D415" s="105"/>
      <c r="E415" s="105"/>
      <c r="F415" s="105"/>
      <c r="G415" s="105"/>
      <c r="H415" s="105"/>
      <c r="I415" s="105"/>
      <c r="J415" s="105"/>
      <c r="K415" s="105"/>
      <c r="L415" s="105"/>
      <c r="M415" s="10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</row>
    <row r="416" spans="1:32" x14ac:dyDescent="0.5">
      <c r="A416" s="105"/>
      <c r="B416" s="105"/>
      <c r="C416" s="105"/>
      <c r="D416" s="105"/>
      <c r="E416" s="105"/>
      <c r="F416" s="105"/>
      <c r="G416" s="105"/>
      <c r="H416" s="105"/>
      <c r="I416" s="105"/>
      <c r="J416" s="105"/>
      <c r="K416" s="105"/>
      <c r="L416" s="105"/>
      <c r="M416" s="105"/>
      <c r="N416" s="105"/>
      <c r="O416" s="105"/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</row>
    <row r="417" spans="1:32" x14ac:dyDescent="0.5">
      <c r="A417" s="105"/>
      <c r="B417" s="105"/>
      <c r="C417" s="105"/>
      <c r="D417" s="105"/>
      <c r="E417" s="105"/>
      <c r="F417" s="105"/>
      <c r="G417" s="105"/>
      <c r="H417" s="105"/>
      <c r="I417" s="105"/>
      <c r="J417" s="105"/>
      <c r="K417" s="105"/>
      <c r="L417" s="105"/>
      <c r="M417" s="105"/>
      <c r="N417" s="105"/>
      <c r="O417" s="105"/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  <c r="AB417" s="105"/>
      <c r="AC417" s="105"/>
      <c r="AD417" s="105"/>
      <c r="AE417" s="105"/>
      <c r="AF417" s="105"/>
    </row>
    <row r="418" spans="1:32" x14ac:dyDescent="0.5">
      <c r="A418" s="105"/>
      <c r="B418" s="105"/>
      <c r="C418" s="105"/>
      <c r="D418" s="105"/>
      <c r="E418" s="105"/>
      <c r="F418" s="105"/>
      <c r="G418" s="105"/>
      <c r="H418" s="105"/>
      <c r="I418" s="105"/>
      <c r="J418" s="105"/>
      <c r="K418" s="105"/>
      <c r="L418" s="105"/>
      <c r="M418" s="105"/>
      <c r="N418" s="105"/>
      <c r="O418" s="105"/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  <c r="AC418" s="105"/>
      <c r="AD418" s="105"/>
      <c r="AE418" s="105"/>
      <c r="AF418" s="105"/>
    </row>
    <row r="419" spans="1:32" x14ac:dyDescent="0.5">
      <c r="A419" s="105"/>
      <c r="B419" s="105"/>
      <c r="C419" s="105"/>
      <c r="D419" s="105"/>
      <c r="E419" s="105"/>
      <c r="F419" s="105"/>
      <c r="G419" s="105"/>
      <c r="H419" s="105"/>
      <c r="I419" s="105"/>
      <c r="J419" s="105"/>
      <c r="K419" s="105"/>
      <c r="L419" s="105"/>
      <c r="M419" s="105"/>
      <c r="N419" s="105"/>
      <c r="O419" s="105"/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  <c r="AC419" s="105"/>
      <c r="AD419" s="105"/>
      <c r="AE419" s="105"/>
      <c r="AF419" s="105"/>
    </row>
    <row r="420" spans="1:32" x14ac:dyDescent="0.5">
      <c r="A420" s="105"/>
      <c r="B420" s="105"/>
      <c r="C420" s="105"/>
      <c r="D420" s="105"/>
      <c r="E420" s="105"/>
      <c r="F420" s="105"/>
      <c r="G420" s="105"/>
      <c r="H420" s="105"/>
      <c r="I420" s="105"/>
      <c r="J420" s="105"/>
      <c r="K420" s="105"/>
      <c r="L420" s="105"/>
      <c r="M420" s="105"/>
      <c r="N420" s="105"/>
      <c r="O420" s="105"/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  <c r="AA420" s="105"/>
      <c r="AB420" s="105"/>
      <c r="AC420" s="105"/>
      <c r="AD420" s="105"/>
      <c r="AE420" s="105"/>
      <c r="AF420" s="105"/>
    </row>
    <row r="421" spans="1:32" x14ac:dyDescent="0.5">
      <c r="A421" s="105"/>
      <c r="B421" s="105"/>
      <c r="C421" s="105"/>
      <c r="D421" s="105"/>
      <c r="E421" s="105"/>
      <c r="F421" s="105"/>
      <c r="G421" s="105"/>
      <c r="H421" s="105"/>
      <c r="I421" s="105"/>
      <c r="J421" s="105"/>
      <c r="K421" s="105"/>
      <c r="L421" s="105"/>
      <c r="M421" s="105"/>
      <c r="N421" s="105"/>
      <c r="O421" s="105"/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  <c r="AA421" s="105"/>
      <c r="AB421" s="105"/>
      <c r="AC421" s="105"/>
      <c r="AD421" s="105"/>
      <c r="AE421" s="105"/>
      <c r="AF421" s="105"/>
    </row>
    <row r="422" spans="1:32" x14ac:dyDescent="0.5">
      <c r="A422" s="105"/>
      <c r="B422" s="105"/>
      <c r="C422" s="105"/>
      <c r="D422" s="105"/>
      <c r="E422" s="105"/>
      <c r="F422" s="105"/>
      <c r="G422" s="105"/>
      <c r="H422" s="105"/>
      <c r="I422" s="105"/>
      <c r="J422" s="105"/>
      <c r="K422" s="105"/>
      <c r="L422" s="105"/>
      <c r="M422" s="105"/>
      <c r="N422" s="105"/>
      <c r="O422" s="105"/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  <c r="AA422" s="105"/>
      <c r="AB422" s="105"/>
      <c r="AC422" s="105"/>
      <c r="AD422" s="105"/>
      <c r="AE422" s="105"/>
      <c r="AF422" s="105"/>
    </row>
    <row r="423" spans="1:32" x14ac:dyDescent="0.5">
      <c r="A423" s="105"/>
      <c r="B423" s="105"/>
      <c r="C423" s="105"/>
      <c r="D423" s="105"/>
      <c r="E423" s="105"/>
      <c r="F423" s="105"/>
      <c r="G423" s="105"/>
      <c r="H423" s="105"/>
      <c r="I423" s="105"/>
      <c r="J423" s="105"/>
      <c r="K423" s="105"/>
      <c r="L423" s="105"/>
      <c r="M423" s="105"/>
      <c r="N423" s="105"/>
      <c r="O423" s="105"/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  <c r="AA423" s="105"/>
      <c r="AB423" s="105"/>
      <c r="AC423" s="105"/>
      <c r="AD423" s="105"/>
      <c r="AE423" s="105"/>
      <c r="AF423" s="105"/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3268B-46BB-4004-B0B4-9873F123426B}">
  <sheetPr>
    <tabColor theme="1" tint="0.39997558519241921"/>
  </sheetPr>
  <dimension ref="A1:S267"/>
  <sheetViews>
    <sheetView showGridLines="0" workbookViewId="0">
      <selection activeCell="A20" sqref="A1:XFD1048576"/>
    </sheetView>
  </sheetViews>
  <sheetFormatPr defaultRowHeight="18" x14ac:dyDescent="0.5"/>
  <cols>
    <col min="1" max="1" width="4.77734375" customWidth="1"/>
    <col min="2" max="2" width="12.77734375" customWidth="1"/>
    <col min="3" max="3" width="40.77734375" customWidth="1"/>
    <col min="4" max="6" width="12.77734375" customWidth="1"/>
    <col min="7" max="19" width="30.77734375" customWidth="1"/>
  </cols>
  <sheetData>
    <row r="1" spans="1:19" ht="18.600000000000001" thickBot="1" x14ac:dyDescent="0.55000000000000004">
      <c r="B1" s="5"/>
      <c r="C1" s="5"/>
      <c r="D1" s="5"/>
      <c r="E1" s="5"/>
      <c r="F1" s="5"/>
      <c r="G1" s="5"/>
      <c r="H1" s="5"/>
      <c r="I1" s="5"/>
      <c r="J1" s="5"/>
    </row>
    <row r="2" spans="1:19" x14ac:dyDescent="0.5">
      <c r="A2" s="5"/>
      <c r="B2" s="211"/>
      <c r="C2" s="212"/>
      <c r="D2" s="212"/>
      <c r="E2" s="212"/>
      <c r="F2" s="213"/>
      <c r="G2" s="5"/>
      <c r="H2" s="5"/>
      <c r="I2" s="5"/>
      <c r="J2" s="5"/>
    </row>
    <row r="3" spans="1:19" x14ac:dyDescent="0.5">
      <c r="A3" s="5"/>
      <c r="B3" s="214"/>
      <c r="C3" s="215" t="s">
        <v>254</v>
      </c>
      <c r="D3" s="6"/>
      <c r="E3" s="6"/>
      <c r="F3" s="216"/>
      <c r="G3" s="5"/>
      <c r="H3" s="5"/>
      <c r="I3" s="5"/>
      <c r="J3" s="5"/>
    </row>
    <row r="4" spans="1:19" x14ac:dyDescent="0.5">
      <c r="A4" s="5"/>
      <c r="B4" s="217"/>
      <c r="C4" s="218" t="s">
        <v>255</v>
      </c>
      <c r="D4" s="219">
        <v>2210</v>
      </c>
      <c r="E4" s="220"/>
      <c r="F4" s="221"/>
      <c r="G4" s="5"/>
      <c r="H4" s="5"/>
      <c r="I4" s="5"/>
      <c r="J4" s="5"/>
    </row>
    <row r="5" spans="1:19" x14ac:dyDescent="0.5">
      <c r="A5" s="5"/>
      <c r="B5" s="214"/>
      <c r="C5" s="6"/>
      <c r="D5" s="6"/>
      <c r="E5" s="6"/>
      <c r="F5" s="216"/>
      <c r="G5" s="5"/>
      <c r="H5" s="5"/>
      <c r="I5" s="5"/>
      <c r="J5" s="5"/>
    </row>
    <row r="6" spans="1:19" ht="12" customHeight="1" x14ac:dyDescent="0.5">
      <c r="A6" s="5"/>
      <c r="B6" s="214"/>
      <c r="C6" s="7"/>
      <c r="D6" s="7"/>
      <c r="E6" s="7"/>
      <c r="F6" s="222"/>
      <c r="G6" s="3"/>
      <c r="H6" s="3"/>
      <c r="I6" s="3"/>
      <c r="J6" s="3"/>
      <c r="K6" s="1"/>
      <c r="L6" s="1"/>
      <c r="M6" s="1"/>
      <c r="N6" s="1"/>
      <c r="O6" s="1"/>
      <c r="P6" s="1"/>
      <c r="Q6" s="1"/>
      <c r="R6" s="1"/>
      <c r="S6" s="1"/>
    </row>
    <row r="7" spans="1:19" ht="12" customHeight="1" x14ac:dyDescent="0.5">
      <c r="A7" s="5"/>
      <c r="B7" s="214"/>
      <c r="C7" s="7"/>
      <c r="D7" s="7" t="s">
        <v>238</v>
      </c>
      <c r="E7" s="7"/>
      <c r="F7" s="222"/>
      <c r="G7" s="3"/>
      <c r="H7" s="3"/>
      <c r="I7" s="3"/>
      <c r="J7" s="3"/>
      <c r="K7" s="1"/>
      <c r="L7" s="1"/>
      <c r="M7" s="1"/>
      <c r="N7" s="1"/>
      <c r="O7" s="1"/>
      <c r="P7" s="1"/>
      <c r="Q7" s="1"/>
      <c r="R7" s="1"/>
      <c r="S7" s="1"/>
    </row>
    <row r="8" spans="1:19" ht="12" customHeight="1" x14ac:dyDescent="0.5">
      <c r="A8" s="5"/>
      <c r="B8" s="214"/>
      <c r="C8" s="7"/>
      <c r="D8" s="7"/>
      <c r="E8" s="7"/>
      <c r="F8" s="222"/>
      <c r="G8" s="3"/>
      <c r="H8" s="3"/>
      <c r="I8" s="3"/>
      <c r="J8" s="3"/>
      <c r="K8" s="1"/>
      <c r="L8" s="1"/>
      <c r="M8" s="1"/>
      <c r="N8" s="1"/>
      <c r="O8" s="1"/>
      <c r="P8" s="1"/>
      <c r="Q8" s="1"/>
      <c r="R8" s="1"/>
      <c r="S8" s="1"/>
    </row>
    <row r="9" spans="1:19" ht="12" customHeight="1" x14ac:dyDescent="0.5">
      <c r="A9" s="5"/>
      <c r="B9" s="223"/>
      <c r="C9" s="111" t="s">
        <v>239</v>
      </c>
      <c r="D9" s="110" t="s">
        <v>247</v>
      </c>
      <c r="E9" s="110"/>
      <c r="F9" s="224"/>
      <c r="G9" s="3"/>
      <c r="H9" s="3"/>
      <c r="I9" s="3"/>
      <c r="J9" s="3"/>
      <c r="K9" s="1"/>
      <c r="L9" s="1"/>
      <c r="M9" s="1"/>
      <c r="N9" s="1"/>
      <c r="O9" s="1"/>
      <c r="P9" s="1"/>
      <c r="Q9" s="1"/>
      <c r="R9" s="1"/>
      <c r="S9" s="1"/>
    </row>
    <row r="10" spans="1:19" ht="12" customHeight="1" x14ac:dyDescent="0.5">
      <c r="A10" s="5"/>
      <c r="B10" s="223"/>
      <c r="C10" s="111" t="s">
        <v>240</v>
      </c>
      <c r="D10" s="110"/>
      <c r="E10" s="110"/>
      <c r="F10" s="224"/>
      <c r="G10" s="3"/>
      <c r="H10" s="3"/>
      <c r="I10" s="3"/>
      <c r="J10" s="3"/>
      <c r="K10" s="1"/>
      <c r="L10" s="1"/>
      <c r="M10" s="1"/>
      <c r="N10" s="1"/>
      <c r="O10" s="1"/>
      <c r="P10" s="1"/>
      <c r="Q10" s="1"/>
      <c r="R10" s="1"/>
      <c r="S10" s="1"/>
    </row>
    <row r="11" spans="1:19" ht="12" customHeight="1" x14ac:dyDescent="0.5">
      <c r="A11" s="5"/>
      <c r="B11" s="223"/>
      <c r="C11" s="111"/>
      <c r="D11" s="110"/>
      <c r="E11" s="110" t="s">
        <v>1</v>
      </c>
      <c r="F11" s="224"/>
      <c r="G11" s="3"/>
      <c r="H11" s="3"/>
      <c r="I11" s="3"/>
      <c r="J11" s="3"/>
      <c r="K11" s="1"/>
      <c r="L11" s="1"/>
      <c r="M11" s="1"/>
      <c r="N11" s="1"/>
      <c r="O11" s="1"/>
      <c r="P11" s="1"/>
      <c r="Q11" s="1"/>
      <c r="R11" s="1"/>
      <c r="S11" s="1"/>
    </row>
    <row r="12" spans="1:19" ht="12" customHeight="1" x14ac:dyDescent="0.5">
      <c r="A12" s="5"/>
      <c r="B12" s="223"/>
      <c r="C12" s="111" t="s">
        <v>241</v>
      </c>
      <c r="D12" s="225">
        <f>F19</f>
        <v>7943.44</v>
      </c>
      <c r="E12" s="110" t="s">
        <v>244</v>
      </c>
      <c r="F12" s="224"/>
      <c r="G12" s="3"/>
      <c r="H12" s="3"/>
      <c r="I12" s="3"/>
      <c r="J12" s="3"/>
      <c r="K12" s="1"/>
      <c r="L12" s="1"/>
      <c r="M12" s="1"/>
      <c r="N12" s="1"/>
      <c r="O12" s="1"/>
      <c r="P12" s="1"/>
      <c r="Q12" s="1"/>
      <c r="R12" s="1"/>
      <c r="S12" s="1"/>
    </row>
    <row r="13" spans="1:19" ht="12" customHeight="1" x14ac:dyDescent="0.5">
      <c r="A13" s="5"/>
      <c r="B13" s="223"/>
      <c r="C13" s="111" t="s">
        <v>242</v>
      </c>
      <c r="D13" s="225">
        <f>F38</f>
        <v>6056.83</v>
      </c>
      <c r="E13" s="110" t="s">
        <v>245</v>
      </c>
      <c r="F13" s="224"/>
      <c r="G13" s="3"/>
      <c r="H13" s="3"/>
      <c r="I13" s="3"/>
      <c r="J13" s="3"/>
      <c r="K13" s="1"/>
      <c r="L13" s="1"/>
      <c r="M13" s="1"/>
      <c r="N13" s="1"/>
      <c r="O13" s="1"/>
      <c r="P13" s="1"/>
      <c r="Q13" s="1"/>
      <c r="R13" s="1"/>
      <c r="S13" s="1"/>
    </row>
    <row r="14" spans="1:19" ht="12" customHeight="1" x14ac:dyDescent="0.5">
      <c r="A14" s="5"/>
      <c r="B14" s="223"/>
      <c r="C14" s="111"/>
      <c r="D14" s="110"/>
      <c r="E14" s="110"/>
      <c r="F14" s="224"/>
      <c r="G14" s="3"/>
      <c r="H14" s="3"/>
      <c r="I14" s="3"/>
      <c r="J14" s="3"/>
      <c r="K14" s="1"/>
      <c r="L14" s="1"/>
      <c r="M14" s="1"/>
      <c r="N14" s="1"/>
      <c r="O14" s="1"/>
      <c r="P14" s="1"/>
      <c r="Q14" s="1"/>
      <c r="R14" s="1"/>
      <c r="S14" s="1"/>
    </row>
    <row r="15" spans="1:19" ht="12" customHeight="1" x14ac:dyDescent="0.5">
      <c r="A15" s="5"/>
      <c r="B15" s="223"/>
      <c r="C15" s="111" t="s">
        <v>243</v>
      </c>
      <c r="D15" s="110"/>
      <c r="E15" s="110"/>
      <c r="F15" s="224"/>
      <c r="G15" s="3"/>
      <c r="H15" s="3"/>
      <c r="I15" s="3"/>
      <c r="J15" s="3"/>
      <c r="K15" s="1"/>
      <c r="L15" s="1"/>
      <c r="M15" s="1"/>
      <c r="N15" s="1"/>
      <c r="O15" s="1"/>
      <c r="P15" s="1"/>
      <c r="Q15" s="1"/>
      <c r="R15" s="1"/>
      <c r="S15" s="1"/>
    </row>
    <row r="16" spans="1:19" ht="12" customHeight="1" x14ac:dyDescent="0.5">
      <c r="A16" s="5"/>
      <c r="B16" s="223"/>
      <c r="C16" s="110"/>
      <c r="D16" s="110"/>
      <c r="E16" s="110"/>
      <c r="F16" s="224"/>
      <c r="G16" s="3"/>
      <c r="H16" s="3"/>
      <c r="I16" s="3"/>
      <c r="J16" s="3"/>
      <c r="K16" s="1"/>
      <c r="L16" s="1"/>
      <c r="M16" s="1"/>
      <c r="N16" s="1"/>
      <c r="O16" s="1"/>
      <c r="P16" s="1"/>
      <c r="Q16" s="1"/>
      <c r="R16" s="1"/>
      <c r="S16" s="1"/>
    </row>
    <row r="17" spans="1:19" ht="12" customHeight="1" x14ac:dyDescent="0.5">
      <c r="A17" s="5"/>
      <c r="B17" s="226" t="s">
        <v>1</v>
      </c>
      <c r="C17" s="111" t="s">
        <v>246</v>
      </c>
      <c r="D17" s="112" t="s">
        <v>248</v>
      </c>
      <c r="E17" s="112" t="s">
        <v>249</v>
      </c>
      <c r="F17" s="227" t="s">
        <v>185</v>
      </c>
      <c r="G17" s="3"/>
      <c r="H17" s="3"/>
      <c r="I17" s="3"/>
      <c r="J17" s="3"/>
      <c r="K17" s="1"/>
      <c r="L17" s="1"/>
      <c r="M17" s="1"/>
      <c r="N17" s="1"/>
      <c r="O17" s="1"/>
      <c r="P17" s="1"/>
      <c r="Q17" s="1"/>
      <c r="R17" s="1"/>
      <c r="S17" s="1"/>
    </row>
    <row r="18" spans="1:19" ht="12" customHeight="1" x14ac:dyDescent="0.5">
      <c r="A18" s="5"/>
      <c r="B18" s="226"/>
      <c r="C18" s="111"/>
      <c r="D18" s="110"/>
      <c r="E18" s="110"/>
      <c r="F18" s="224"/>
      <c r="G18" s="3"/>
      <c r="H18" s="3"/>
      <c r="I18" s="3"/>
      <c r="J18" s="3"/>
      <c r="K18" s="1"/>
      <c r="L18" s="1"/>
      <c r="M18" s="1"/>
      <c r="N18" s="1"/>
      <c r="O18" s="1"/>
      <c r="P18" s="1"/>
      <c r="Q18" s="1"/>
      <c r="R18" s="1"/>
      <c r="S18" s="1"/>
    </row>
    <row r="19" spans="1:19" ht="12" customHeight="1" x14ac:dyDescent="0.5">
      <c r="A19" s="5"/>
      <c r="B19" s="228" t="str">
        <f>CASHBOOK!B152</f>
        <v>03.10.22</v>
      </c>
      <c r="C19" s="13" t="str">
        <f>CASHBOOK!D152</f>
        <v xml:space="preserve">Orbit Housing </v>
      </c>
      <c r="D19" s="10">
        <v>52.37</v>
      </c>
      <c r="E19" s="10"/>
      <c r="F19" s="229">
        <f>CASHBOOK!J152</f>
        <v>7943.44</v>
      </c>
      <c r="G19" s="3"/>
      <c r="H19" s="3"/>
      <c r="I19" s="3"/>
      <c r="J19" s="3"/>
      <c r="K19" s="1"/>
      <c r="L19" s="1"/>
      <c r="M19" s="1"/>
      <c r="N19" s="1"/>
      <c r="O19" s="1"/>
      <c r="P19" s="1"/>
      <c r="Q19" s="1"/>
      <c r="R19" s="1"/>
      <c r="S19" s="1"/>
    </row>
    <row r="20" spans="1:19" ht="12" customHeight="1" x14ac:dyDescent="0.5">
      <c r="A20" s="5"/>
      <c r="B20" s="230" t="str">
        <f>CASHBOOK!B153</f>
        <v>04.10.22</v>
      </c>
      <c r="C20" s="14" t="str">
        <f>CASHBOOK!D153</f>
        <v>Henley Focus Magazine</v>
      </c>
      <c r="D20" s="8">
        <v>100</v>
      </c>
      <c r="E20" s="8"/>
      <c r="F20" s="231">
        <f>CASHBOOK!J153</f>
        <v>7843.44</v>
      </c>
      <c r="G20" s="3"/>
      <c r="H20" s="3"/>
      <c r="I20" s="3"/>
      <c r="J20" s="3"/>
      <c r="K20" s="1"/>
      <c r="L20" s="1"/>
      <c r="M20" s="1"/>
      <c r="N20" s="1"/>
      <c r="O20" s="1"/>
      <c r="P20" s="1"/>
      <c r="Q20" s="1"/>
      <c r="R20" s="1"/>
      <c r="S20" s="1"/>
    </row>
    <row r="21" spans="1:19" ht="12" customHeight="1" x14ac:dyDescent="0.5">
      <c r="A21" s="5"/>
      <c r="B21" s="228" t="str">
        <f>CASHBOOK!B154</f>
        <v>04.10.22</v>
      </c>
      <c r="C21" s="13" t="str">
        <f>CASHBOOK!D154</f>
        <v>RMT</v>
      </c>
      <c r="D21" s="10">
        <v>86.4</v>
      </c>
      <c r="E21" s="10"/>
      <c r="F21" s="229">
        <f>CASHBOOK!J154</f>
        <v>7757.04</v>
      </c>
      <c r="G21" s="3"/>
      <c r="H21" s="3"/>
      <c r="I21" s="3"/>
      <c r="J21" s="3"/>
      <c r="K21" s="1"/>
      <c r="L21" s="1"/>
      <c r="M21" s="1"/>
      <c r="N21" s="1"/>
      <c r="O21" s="1"/>
      <c r="P21" s="1"/>
      <c r="Q21" s="1"/>
      <c r="R21" s="1"/>
      <c r="S21" s="1"/>
    </row>
    <row r="22" spans="1:19" ht="12" customHeight="1" x14ac:dyDescent="0.5">
      <c r="A22" s="5"/>
      <c r="B22" s="230" t="str">
        <f>CASHBOOK!B155</f>
        <v>04.10.22</v>
      </c>
      <c r="C22" s="14" t="str">
        <f>CASHBOOK!D155</f>
        <v>Advantage</v>
      </c>
      <c r="D22" s="8">
        <v>432</v>
      </c>
      <c r="E22" s="8"/>
      <c r="F22" s="231">
        <f>CASHBOOK!J155</f>
        <v>7325.04</v>
      </c>
      <c r="G22" s="3"/>
      <c r="H22" s="3"/>
      <c r="I22" s="3"/>
      <c r="J22" s="3"/>
      <c r="K22" s="1"/>
      <c r="L22" s="1"/>
      <c r="M22" s="1"/>
      <c r="N22" s="1"/>
      <c r="O22" s="1"/>
      <c r="P22" s="1"/>
      <c r="Q22" s="1"/>
      <c r="R22" s="1"/>
      <c r="S22" s="1"/>
    </row>
    <row r="23" spans="1:19" ht="12" customHeight="1" x14ac:dyDescent="0.5">
      <c r="A23" s="5"/>
      <c r="B23" s="228" t="str">
        <f>CASHBOOK!B156</f>
        <v>04.10.22</v>
      </c>
      <c r="C23" s="13" t="str">
        <f>CASHBOOK!D156</f>
        <v>Shakespeare's England</v>
      </c>
      <c r="D23" s="10">
        <v>362.1</v>
      </c>
      <c r="E23" s="10"/>
      <c r="F23" s="229">
        <f>CASHBOOK!J156</f>
        <v>6962.94</v>
      </c>
      <c r="G23" s="3"/>
      <c r="H23" s="3"/>
      <c r="I23" s="3"/>
      <c r="J23" s="3"/>
      <c r="K23" s="1"/>
      <c r="L23" s="1"/>
      <c r="M23" s="1"/>
      <c r="N23" s="1"/>
      <c r="O23" s="1"/>
      <c r="P23" s="1"/>
      <c r="Q23" s="1"/>
      <c r="R23" s="1"/>
      <c r="S23" s="1"/>
    </row>
    <row r="24" spans="1:19" ht="12" customHeight="1" x14ac:dyDescent="0.5">
      <c r="A24" s="5"/>
      <c r="B24" s="230" t="str">
        <f>CASHBOOK!B157</f>
        <v>04.10.22</v>
      </c>
      <c r="C24" s="14" t="str">
        <f>CASHBOOK!D157</f>
        <v>Flagmakers Limited</v>
      </c>
      <c r="D24" s="8">
        <v>189.77</v>
      </c>
      <c r="E24" s="8"/>
      <c r="F24" s="231">
        <f>CASHBOOK!J157</f>
        <v>6773.1699999999992</v>
      </c>
      <c r="G24" s="3"/>
      <c r="H24" s="3"/>
      <c r="I24" s="3"/>
      <c r="J24" s="3"/>
      <c r="K24" s="1"/>
      <c r="L24" s="1"/>
      <c r="M24" s="1"/>
      <c r="N24" s="1"/>
      <c r="O24" s="1"/>
      <c r="P24" s="1"/>
      <c r="Q24" s="1"/>
      <c r="R24" s="1"/>
      <c r="S24" s="1"/>
    </row>
    <row r="25" spans="1:19" ht="12" customHeight="1" x14ac:dyDescent="0.5">
      <c r="A25" s="5"/>
      <c r="B25" s="228" t="str">
        <f>CASHBOOK!B158</f>
        <v>04.10.22</v>
      </c>
      <c r="C25" s="13" t="str">
        <f>CASHBOOK!D158</f>
        <v>T Mousley &amp; Sons</v>
      </c>
      <c r="D25" s="10">
        <v>216</v>
      </c>
      <c r="E25" s="10"/>
      <c r="F25" s="229">
        <f>CASHBOOK!J158</f>
        <v>6557.1699999999992</v>
      </c>
      <c r="G25" s="3"/>
      <c r="H25" s="3"/>
      <c r="I25" s="3"/>
      <c r="J25" s="3"/>
      <c r="K25" s="1"/>
      <c r="L25" s="1"/>
      <c r="M25" s="1"/>
      <c r="N25" s="1"/>
      <c r="O25" s="1"/>
      <c r="P25" s="1"/>
      <c r="Q25" s="1"/>
      <c r="R25" s="1"/>
      <c r="S25" s="1"/>
    </row>
    <row r="26" spans="1:19" ht="12" customHeight="1" x14ac:dyDescent="0.5">
      <c r="A26" s="5"/>
      <c r="B26" s="230" t="str">
        <f>CASHBOOK!B159</f>
        <v>04.10.22</v>
      </c>
      <c r="C26" s="14" t="str">
        <f>CASHBOOK!D159</f>
        <v>SLCC</v>
      </c>
      <c r="D26" s="8">
        <v>230</v>
      </c>
      <c r="E26" s="8"/>
      <c r="F26" s="231">
        <f>CASHBOOK!J159</f>
        <v>6327.1699999999992</v>
      </c>
      <c r="G26" s="3"/>
      <c r="H26" s="3"/>
      <c r="I26" s="3"/>
      <c r="J26" s="3"/>
      <c r="K26" s="1"/>
      <c r="L26" s="1"/>
      <c r="M26" s="1"/>
      <c r="N26" s="1"/>
      <c r="O26" s="1"/>
      <c r="P26" s="1"/>
      <c r="Q26" s="1"/>
      <c r="R26" s="1"/>
      <c r="S26" s="1"/>
    </row>
    <row r="27" spans="1:19" ht="12" customHeight="1" x14ac:dyDescent="0.5">
      <c r="A27" s="5"/>
      <c r="B27" s="228" t="str">
        <f>CASHBOOK!B160</f>
        <v>04.10.22</v>
      </c>
      <c r="C27" s="13" t="str">
        <f>CASHBOOK!D160</f>
        <v>Colin Harrison</v>
      </c>
      <c r="D27" s="10">
        <v>1540</v>
      </c>
      <c r="E27" s="10"/>
      <c r="F27" s="229">
        <f>CASHBOOK!J160</f>
        <v>4787.1699999999992</v>
      </c>
      <c r="G27" s="3"/>
      <c r="H27" s="3"/>
      <c r="I27" s="3"/>
      <c r="J27" s="3"/>
      <c r="K27" s="1"/>
      <c r="L27" s="1"/>
      <c r="M27" s="1"/>
      <c r="N27" s="1"/>
      <c r="O27" s="1"/>
      <c r="P27" s="1"/>
      <c r="Q27" s="1"/>
      <c r="R27" s="1"/>
      <c r="S27" s="1"/>
    </row>
    <row r="28" spans="1:19" ht="12" customHeight="1" x14ac:dyDescent="0.5">
      <c r="A28" s="5"/>
      <c r="B28" s="230" t="str">
        <f>CASHBOOK!B161</f>
        <v>04.10.22</v>
      </c>
      <c r="C28" s="14" t="str">
        <f>CASHBOOK!D161</f>
        <v>Colin Harrison</v>
      </c>
      <c r="D28" s="8">
        <v>1820</v>
      </c>
      <c r="E28" s="8"/>
      <c r="F28" s="231">
        <f>CASHBOOK!J161</f>
        <v>2967.1699999999992</v>
      </c>
      <c r="G28" s="3"/>
      <c r="H28" s="3"/>
      <c r="I28" s="3"/>
      <c r="J28" s="3"/>
      <c r="K28" s="1"/>
      <c r="L28" s="1"/>
      <c r="M28" s="1"/>
      <c r="N28" s="1"/>
      <c r="O28" s="1"/>
      <c r="P28" s="1"/>
      <c r="Q28" s="1"/>
      <c r="R28" s="1"/>
      <c r="S28" s="1"/>
    </row>
    <row r="29" spans="1:19" ht="12" customHeight="1" x14ac:dyDescent="0.5">
      <c r="A29" s="5"/>
      <c r="B29" s="228" t="str">
        <f>CASHBOOK!B162</f>
        <v>04.10.22</v>
      </c>
      <c r="C29" s="13" t="str">
        <f>CASHBOOK!D162</f>
        <v>HWMT</v>
      </c>
      <c r="D29" s="10">
        <v>468</v>
      </c>
      <c r="E29" s="10"/>
      <c r="F29" s="229">
        <f>CASHBOOK!J162</f>
        <v>2499.1699999999992</v>
      </c>
      <c r="G29" s="3"/>
      <c r="H29" s="3"/>
      <c r="I29" s="3"/>
      <c r="J29" s="3"/>
      <c r="K29" s="1"/>
      <c r="L29" s="1"/>
      <c r="M29" s="1"/>
      <c r="N29" s="1"/>
      <c r="O29" s="1"/>
      <c r="P29" s="1"/>
      <c r="Q29" s="1"/>
      <c r="R29" s="1"/>
      <c r="S29" s="1"/>
    </row>
    <row r="30" spans="1:19" ht="12" customHeight="1" x14ac:dyDescent="0.5">
      <c r="A30" s="5"/>
      <c r="B30" s="230" t="str">
        <f>CASHBOOK!B163</f>
        <v>04.10.22</v>
      </c>
      <c r="C30" s="14" t="str">
        <f>CASHBOOK!D163</f>
        <v>Kompan</v>
      </c>
      <c r="D30" s="8">
        <v>240</v>
      </c>
      <c r="E30" s="8"/>
      <c r="F30" s="231">
        <f>CASHBOOK!J163</f>
        <v>2259.1699999999992</v>
      </c>
      <c r="G30" s="3"/>
      <c r="H30" s="3"/>
      <c r="I30" s="3"/>
      <c r="J30" s="3"/>
      <c r="K30" s="1"/>
      <c r="L30" s="1"/>
      <c r="M30" s="1"/>
      <c r="N30" s="1"/>
      <c r="O30" s="1"/>
      <c r="P30" s="1"/>
      <c r="Q30" s="1"/>
      <c r="R30" s="1"/>
      <c r="S30" s="1"/>
    </row>
    <row r="31" spans="1:19" ht="12" customHeight="1" x14ac:dyDescent="0.5">
      <c r="A31" s="5"/>
      <c r="B31" s="228" t="str">
        <f>CASHBOOK!B164</f>
        <v>04.10.22</v>
      </c>
      <c r="C31" s="13" t="str">
        <f>CASHBOOK!D164</f>
        <v xml:space="preserve">Fasthosts </v>
      </c>
      <c r="D31" s="10">
        <v>13.96</v>
      </c>
      <c r="E31" s="10"/>
      <c r="F31" s="229">
        <f>CASHBOOK!J164</f>
        <v>2245.2099999999991</v>
      </c>
      <c r="G31" s="3"/>
      <c r="H31" s="3"/>
      <c r="I31" s="3"/>
      <c r="J31" s="3"/>
      <c r="K31" s="1"/>
      <c r="L31" s="1"/>
      <c r="M31" s="1"/>
      <c r="N31" s="1"/>
      <c r="O31" s="1"/>
      <c r="P31" s="1"/>
      <c r="Q31" s="1"/>
      <c r="R31" s="1"/>
      <c r="S31" s="1"/>
    </row>
    <row r="32" spans="1:19" ht="12" customHeight="1" x14ac:dyDescent="0.5">
      <c r="A32" s="5"/>
      <c r="B32" s="230" t="str">
        <f>CASHBOOK!B165</f>
        <v>11.10.22</v>
      </c>
      <c r="C32" s="14" t="str">
        <f>CASHBOOK!D165</f>
        <v>WALC</v>
      </c>
      <c r="D32" s="8">
        <v>162</v>
      </c>
      <c r="E32" s="8"/>
      <c r="F32" s="231">
        <f>CASHBOOK!J165</f>
        <v>2083.2099999999991</v>
      </c>
      <c r="G32" s="3"/>
      <c r="H32" s="3"/>
      <c r="I32" s="3"/>
      <c r="J32" s="3"/>
      <c r="K32" s="1"/>
      <c r="L32" s="1"/>
      <c r="M32" s="1"/>
      <c r="N32" s="1"/>
      <c r="O32" s="1"/>
      <c r="P32" s="1"/>
      <c r="Q32" s="1"/>
      <c r="R32" s="1"/>
      <c r="S32" s="1"/>
    </row>
    <row r="33" spans="1:19" ht="12" customHeight="1" x14ac:dyDescent="0.5">
      <c r="A33" s="5"/>
      <c r="B33" s="228" t="str">
        <f>CASHBOOK!B166</f>
        <v>17.10.22</v>
      </c>
      <c r="C33" s="13" t="str">
        <f>CASHBOOK!D166</f>
        <v>From Deposit Account</v>
      </c>
      <c r="D33" s="10"/>
      <c r="E33" s="11">
        <v>10008.120000000001</v>
      </c>
      <c r="F33" s="229">
        <f>CASHBOOK!J166</f>
        <v>12091.33</v>
      </c>
      <c r="G33" s="3"/>
      <c r="H33" s="3"/>
      <c r="I33" s="3"/>
      <c r="J33" s="3"/>
      <c r="K33" s="1"/>
      <c r="L33" s="1"/>
      <c r="M33" s="1"/>
      <c r="N33" s="1"/>
      <c r="O33" s="1"/>
      <c r="P33" s="1"/>
      <c r="Q33" s="1"/>
      <c r="R33" s="1"/>
      <c r="S33" s="1"/>
    </row>
    <row r="34" spans="1:19" ht="12" customHeight="1" x14ac:dyDescent="0.5">
      <c r="A34" s="5"/>
      <c r="B34" s="230" t="str">
        <f>CASHBOOK!B167</f>
        <v>17.10.22</v>
      </c>
      <c r="C34" s="14" t="str">
        <f>CASHBOOK!D167</f>
        <v>Joseph Hardy Trust</v>
      </c>
      <c r="D34" s="8">
        <v>3930</v>
      </c>
      <c r="E34" s="8"/>
      <c r="F34" s="231">
        <f>CASHBOOK!J167</f>
        <v>8161.33</v>
      </c>
      <c r="G34" s="3"/>
      <c r="H34" s="3"/>
      <c r="I34" s="3"/>
      <c r="J34" s="3"/>
      <c r="K34" s="1"/>
      <c r="L34" s="1"/>
      <c r="M34" s="1"/>
      <c r="N34" s="1"/>
      <c r="O34" s="1"/>
      <c r="P34" s="1"/>
      <c r="Q34" s="1"/>
      <c r="R34" s="1"/>
      <c r="S34" s="1"/>
    </row>
    <row r="35" spans="1:19" ht="12" customHeight="1" x14ac:dyDescent="0.5">
      <c r="A35" s="5"/>
      <c r="B35" s="278" t="str">
        <f>CASHBOOK!B168</f>
        <v>18.10.22</v>
      </c>
      <c r="C35" s="13" t="str">
        <f>CASHBOOK!D168</f>
        <v>Vonage</v>
      </c>
      <c r="D35" s="10">
        <f>CASHBOOK!H168</f>
        <v>17.399999999999999</v>
      </c>
      <c r="E35" s="10"/>
      <c r="F35" s="229">
        <f>CASHBOOK!J168</f>
        <v>8143.93</v>
      </c>
      <c r="G35" s="3"/>
      <c r="H35" s="3"/>
      <c r="I35" s="3"/>
      <c r="J35" s="3"/>
      <c r="K35" s="1"/>
      <c r="L35" s="1"/>
      <c r="M35" s="1"/>
      <c r="N35" s="1"/>
      <c r="O35" s="1"/>
      <c r="P35" s="1"/>
      <c r="Q35" s="1"/>
      <c r="R35" s="1"/>
      <c r="S35" s="1"/>
    </row>
    <row r="36" spans="1:19" ht="12" customHeight="1" x14ac:dyDescent="0.5">
      <c r="A36" s="5"/>
      <c r="B36" s="277" t="str">
        <f>CASHBOOK!B169</f>
        <v>25.10.22</v>
      </c>
      <c r="C36" s="108" t="str">
        <f>CASHBOOK!D169</f>
        <v>Redditch Skip Hire</v>
      </c>
      <c r="D36" s="109">
        <f>CASHBOOK!H169</f>
        <v>216</v>
      </c>
      <c r="E36" s="109"/>
      <c r="F36" s="232">
        <f>CASHBOOK!J169</f>
        <v>7927.93</v>
      </c>
      <c r="G36" s="3"/>
      <c r="H36" s="3"/>
      <c r="I36" s="3"/>
      <c r="J36" s="3"/>
      <c r="K36" s="1"/>
      <c r="L36" s="1"/>
      <c r="M36" s="1"/>
      <c r="N36" s="1"/>
      <c r="O36" s="1"/>
      <c r="P36" s="1"/>
      <c r="Q36" s="1"/>
      <c r="R36" s="1"/>
      <c r="S36" s="1"/>
    </row>
    <row r="37" spans="1:19" ht="12" customHeight="1" x14ac:dyDescent="0.5">
      <c r="A37" s="5"/>
      <c r="B37" s="278" t="str">
        <f>CASHBOOK!B170</f>
        <v>31.10.22</v>
      </c>
      <c r="C37" s="13" t="str">
        <f>CASHBOOK!D170</f>
        <v>Clerk Wages</v>
      </c>
      <c r="D37" s="10">
        <f>CASHBOOK!H170</f>
        <v>1717.64</v>
      </c>
      <c r="E37" s="10"/>
      <c r="F37" s="229">
        <f>CASHBOOK!J170</f>
        <v>6210.29</v>
      </c>
      <c r="G37" s="3"/>
      <c r="H37" s="3"/>
      <c r="I37" s="3"/>
      <c r="J37" s="3"/>
      <c r="K37" s="1"/>
      <c r="L37" s="1"/>
      <c r="M37" s="1"/>
      <c r="N37" s="1"/>
      <c r="O37" s="1"/>
      <c r="P37" s="1"/>
      <c r="Q37" s="1"/>
      <c r="R37" s="1"/>
      <c r="S37" s="1"/>
    </row>
    <row r="38" spans="1:19" ht="12" customHeight="1" x14ac:dyDescent="0.5">
      <c r="A38" s="5"/>
      <c r="B38" s="277" t="str">
        <f>CASHBOOK!B171</f>
        <v>31.10.22</v>
      </c>
      <c r="C38" s="108" t="str">
        <f>CASHBOOK!D171</f>
        <v>Clerk Allowance</v>
      </c>
      <c r="D38" s="109">
        <f>CASHBOOK!H171</f>
        <v>153.46</v>
      </c>
      <c r="E38" s="109"/>
      <c r="F38" s="279">
        <f>CASHBOOK!J171</f>
        <v>6056.83</v>
      </c>
      <c r="G38" s="3"/>
      <c r="H38" s="3"/>
      <c r="I38" s="3"/>
      <c r="J38" s="3"/>
      <c r="K38" s="1"/>
      <c r="L38" s="1"/>
      <c r="M38" s="1"/>
      <c r="N38" s="1"/>
      <c r="O38" s="1"/>
      <c r="P38" s="1"/>
      <c r="Q38" s="1"/>
      <c r="R38" s="1"/>
      <c r="S38" s="1"/>
    </row>
    <row r="39" spans="1:19" ht="12" customHeight="1" x14ac:dyDescent="0.5">
      <c r="A39" s="5"/>
      <c r="B39" s="280"/>
      <c r="C39" s="13"/>
      <c r="D39" s="10"/>
      <c r="E39" s="10"/>
      <c r="F39" s="229"/>
      <c r="G39" s="3"/>
      <c r="H39" s="3"/>
      <c r="I39" s="3"/>
      <c r="J39" s="3"/>
      <c r="K39" s="1"/>
      <c r="L39" s="1"/>
      <c r="M39" s="1"/>
      <c r="N39" s="1"/>
      <c r="O39" s="1"/>
      <c r="P39" s="1"/>
      <c r="Q39" s="1"/>
      <c r="R39" s="1"/>
      <c r="S39" s="1"/>
    </row>
    <row r="40" spans="1:19" ht="12" customHeight="1" x14ac:dyDescent="0.5">
      <c r="A40" s="5"/>
      <c r="B40" s="223"/>
      <c r="C40" s="233"/>
      <c r="D40" s="110"/>
      <c r="E40" s="110"/>
      <c r="F40" s="234"/>
      <c r="G40" s="3"/>
      <c r="H40" s="3"/>
      <c r="I40" s="3"/>
      <c r="J40" s="3"/>
      <c r="K40" s="1"/>
      <c r="L40" s="1"/>
      <c r="M40" s="1"/>
      <c r="N40" s="1"/>
      <c r="O40" s="1"/>
      <c r="P40" s="1"/>
      <c r="Q40" s="1"/>
      <c r="R40" s="1"/>
      <c r="S40" s="1"/>
    </row>
    <row r="41" spans="1:19" ht="12" customHeight="1" x14ac:dyDescent="0.5">
      <c r="A41" s="5"/>
      <c r="B41" s="223"/>
      <c r="C41" s="233"/>
      <c r="D41" s="110"/>
      <c r="E41" s="110"/>
      <c r="F41" s="234"/>
      <c r="G41" s="3"/>
      <c r="H41" s="3"/>
      <c r="I41" s="3"/>
      <c r="J41" s="3"/>
      <c r="K41" s="1"/>
      <c r="L41" s="1"/>
      <c r="M41" s="1"/>
      <c r="N41" s="1"/>
      <c r="O41" s="1"/>
      <c r="P41" s="1"/>
      <c r="Q41" s="1"/>
      <c r="R41" s="1"/>
      <c r="S41" s="1"/>
    </row>
    <row r="42" spans="1:19" ht="12" customHeight="1" x14ac:dyDescent="0.5">
      <c r="A42" s="5"/>
      <c r="B42" s="223"/>
      <c r="C42" s="233"/>
      <c r="D42" s="110"/>
      <c r="E42" s="110"/>
      <c r="F42" s="234"/>
      <c r="G42" s="3"/>
      <c r="H42" s="3"/>
      <c r="I42" s="3"/>
      <c r="J42" s="3"/>
      <c r="K42" s="1"/>
      <c r="L42" s="1"/>
      <c r="M42" s="1"/>
      <c r="N42" s="1"/>
      <c r="O42" s="1"/>
      <c r="P42" s="1"/>
      <c r="Q42" s="1"/>
      <c r="R42" s="1"/>
      <c r="S42" s="1"/>
    </row>
    <row r="43" spans="1:19" ht="12" customHeight="1" x14ac:dyDescent="0.5">
      <c r="A43" s="5"/>
      <c r="B43" s="223"/>
      <c r="C43" s="235"/>
      <c r="D43" s="110"/>
      <c r="E43" s="110"/>
      <c r="F43" s="234"/>
      <c r="G43" s="3"/>
      <c r="H43" s="3"/>
      <c r="I43" s="3"/>
      <c r="J43" s="3"/>
      <c r="K43" s="1"/>
      <c r="L43" s="1"/>
      <c r="M43" s="1"/>
      <c r="N43" s="1"/>
      <c r="O43" s="1"/>
      <c r="P43" s="1"/>
      <c r="Q43" s="1"/>
      <c r="R43" s="1"/>
      <c r="S43" s="1"/>
    </row>
    <row r="44" spans="1:19" ht="12" customHeight="1" x14ac:dyDescent="0.5">
      <c r="A44" s="5"/>
      <c r="B44" s="223"/>
      <c r="C44" s="111" t="s">
        <v>250</v>
      </c>
      <c r="D44" s="110"/>
      <c r="E44" s="110"/>
      <c r="F44" s="224"/>
      <c r="G44" s="3"/>
      <c r="H44" s="3"/>
      <c r="I44" s="3"/>
      <c r="J44" s="3"/>
      <c r="K44" s="1"/>
      <c r="L44" s="1"/>
      <c r="M44" s="1"/>
      <c r="N44" s="1"/>
      <c r="O44" s="1"/>
      <c r="P44" s="1"/>
      <c r="Q44" s="1"/>
      <c r="R44" s="1"/>
      <c r="S44" s="1"/>
    </row>
    <row r="45" spans="1:19" ht="12" customHeight="1" x14ac:dyDescent="0.5">
      <c r="A45" s="5"/>
      <c r="B45" s="223"/>
      <c r="C45" s="111" t="s">
        <v>251</v>
      </c>
      <c r="D45" s="110"/>
      <c r="E45" s="110"/>
      <c r="F45" s="224"/>
      <c r="G45" s="3"/>
      <c r="H45" s="3"/>
      <c r="I45" s="3"/>
      <c r="J45" s="3"/>
      <c r="K45" s="1"/>
      <c r="L45" s="1"/>
      <c r="M45" s="1"/>
      <c r="N45" s="1"/>
      <c r="O45" s="1"/>
      <c r="P45" s="1"/>
      <c r="Q45" s="1"/>
      <c r="R45" s="1"/>
      <c r="S45" s="1"/>
    </row>
    <row r="46" spans="1:19" ht="12" customHeight="1" x14ac:dyDescent="0.5">
      <c r="A46" s="5"/>
      <c r="B46" s="223"/>
      <c r="C46" s="111"/>
      <c r="D46" s="110"/>
      <c r="E46" s="110"/>
      <c r="F46" s="224"/>
      <c r="G46" s="3"/>
      <c r="H46" s="3"/>
      <c r="I46" s="3"/>
      <c r="J46" s="3"/>
      <c r="K46" s="1"/>
      <c r="L46" s="1"/>
      <c r="M46" s="1"/>
      <c r="N46" s="1"/>
      <c r="O46" s="1"/>
      <c r="P46" s="1"/>
      <c r="Q46" s="1"/>
      <c r="R46" s="1"/>
      <c r="S46" s="1"/>
    </row>
    <row r="47" spans="1:19" ht="12" customHeight="1" x14ac:dyDescent="0.5">
      <c r="A47" s="5"/>
      <c r="B47" s="236"/>
      <c r="C47" s="237"/>
      <c r="D47" s="238"/>
      <c r="E47" s="238"/>
      <c r="F47" s="239"/>
      <c r="G47" s="3"/>
      <c r="H47" s="3"/>
      <c r="I47" s="3"/>
      <c r="J47" s="3"/>
      <c r="K47" s="1"/>
      <c r="L47" s="1"/>
      <c r="M47" s="1"/>
      <c r="N47" s="1"/>
      <c r="O47" s="1"/>
      <c r="P47" s="1"/>
      <c r="Q47" s="1"/>
      <c r="R47" s="1"/>
      <c r="S47" s="1"/>
    </row>
    <row r="48" spans="1:19" ht="12" customHeight="1" x14ac:dyDescent="0.5">
      <c r="A48" s="5"/>
      <c r="B48" s="223"/>
      <c r="C48" s="110"/>
      <c r="D48" s="110"/>
      <c r="E48" s="110"/>
      <c r="F48" s="224"/>
      <c r="G48" s="3"/>
      <c r="H48" s="3"/>
      <c r="I48" s="3"/>
      <c r="J48" s="3"/>
      <c r="K48" s="1"/>
      <c r="L48" s="1"/>
      <c r="M48" s="1"/>
      <c r="N48" s="1"/>
      <c r="O48" s="1"/>
      <c r="P48" s="1"/>
      <c r="Q48" s="1"/>
      <c r="R48" s="1"/>
      <c r="S48" s="1"/>
    </row>
    <row r="49" spans="1:19" ht="12" customHeight="1" x14ac:dyDescent="0.5">
      <c r="A49" s="5"/>
      <c r="B49" s="223"/>
      <c r="C49" s="111" t="s">
        <v>250</v>
      </c>
      <c r="D49" s="110"/>
      <c r="E49" s="110"/>
      <c r="F49" s="224"/>
      <c r="G49" s="3"/>
      <c r="H49" s="3"/>
      <c r="I49" s="3"/>
      <c r="J49" s="3"/>
      <c r="K49" s="1"/>
      <c r="L49" s="1"/>
      <c r="M49" s="1"/>
      <c r="N49" s="1"/>
      <c r="O49" s="1"/>
      <c r="P49" s="1"/>
      <c r="Q49" s="1"/>
      <c r="R49" s="1"/>
      <c r="S49" s="1"/>
    </row>
    <row r="50" spans="1:19" ht="12" customHeight="1" x14ac:dyDescent="0.5">
      <c r="A50" s="5"/>
      <c r="B50" s="223"/>
      <c r="C50" s="111" t="s">
        <v>252</v>
      </c>
      <c r="D50" s="110"/>
      <c r="E50" s="110"/>
      <c r="F50" s="224"/>
      <c r="G50" s="3"/>
      <c r="H50" s="3"/>
      <c r="I50" s="3"/>
      <c r="J50" s="3"/>
      <c r="K50" s="1"/>
      <c r="L50" s="1"/>
      <c r="M50" s="1"/>
      <c r="N50" s="1"/>
      <c r="O50" s="1"/>
      <c r="P50" s="1"/>
      <c r="Q50" s="1"/>
      <c r="R50" s="1"/>
      <c r="S50" s="1"/>
    </row>
    <row r="51" spans="1:19" ht="12" customHeight="1" x14ac:dyDescent="0.5">
      <c r="A51" s="5"/>
      <c r="B51" s="223"/>
      <c r="C51" s="110"/>
      <c r="D51" s="110"/>
      <c r="E51" s="110"/>
      <c r="F51" s="224"/>
      <c r="G51" s="3"/>
      <c r="H51" s="3"/>
      <c r="I51" s="3"/>
      <c r="J51" s="3"/>
      <c r="K51" s="1"/>
      <c r="L51" s="1"/>
      <c r="M51" s="1"/>
      <c r="N51" s="1"/>
      <c r="O51" s="1"/>
      <c r="P51" s="1"/>
      <c r="Q51" s="1"/>
      <c r="R51" s="1"/>
      <c r="S51" s="1"/>
    </row>
    <row r="52" spans="1:19" ht="12" customHeight="1" x14ac:dyDescent="0.5">
      <c r="A52" s="5"/>
      <c r="B52" s="223"/>
      <c r="C52" s="240" t="s">
        <v>253</v>
      </c>
      <c r="D52" s="235" t="str">
        <f>E13</f>
        <v>31.10.22</v>
      </c>
      <c r="E52" s="110"/>
      <c r="F52" s="224"/>
      <c r="G52" s="3"/>
      <c r="H52" s="3"/>
      <c r="I52" s="3"/>
      <c r="J52" s="3"/>
      <c r="K52" s="1"/>
      <c r="L52" s="1"/>
      <c r="M52" s="1"/>
      <c r="N52" s="1"/>
      <c r="O52" s="1"/>
      <c r="P52" s="1"/>
      <c r="Q52" s="1"/>
      <c r="R52" s="1"/>
      <c r="S52" s="1"/>
    </row>
    <row r="53" spans="1:19" ht="12" customHeight="1" x14ac:dyDescent="0.5">
      <c r="A53" s="5"/>
      <c r="B53" s="223"/>
      <c r="C53" s="110"/>
      <c r="D53" s="110"/>
      <c r="E53" s="110"/>
      <c r="F53" s="224"/>
      <c r="G53" s="3"/>
      <c r="H53" s="3"/>
      <c r="I53" s="3"/>
      <c r="J53" s="3"/>
      <c r="K53" s="1"/>
      <c r="L53" s="1"/>
      <c r="M53" s="1"/>
      <c r="N53" s="1"/>
      <c r="O53" s="1"/>
      <c r="P53" s="1"/>
      <c r="Q53" s="1"/>
      <c r="R53" s="1"/>
      <c r="S53" s="1"/>
    </row>
    <row r="54" spans="1:19" ht="12" customHeight="1" x14ac:dyDescent="0.5">
      <c r="A54" s="5"/>
      <c r="B54" s="223"/>
      <c r="C54" s="110"/>
      <c r="D54" s="110"/>
      <c r="E54" s="110"/>
      <c r="F54" s="224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</row>
    <row r="55" spans="1:19" ht="12" customHeight="1" thickBot="1" x14ac:dyDescent="0.55000000000000004">
      <c r="A55" s="5"/>
      <c r="B55" s="241"/>
      <c r="C55" s="242"/>
      <c r="D55" s="242"/>
      <c r="E55" s="242"/>
      <c r="F55" s="24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</row>
    <row r="56" spans="1:19" ht="12" customHeight="1" x14ac:dyDescent="0.5">
      <c r="A56" s="5"/>
      <c r="B56" s="5"/>
      <c r="C56" s="3"/>
      <c r="D56" s="3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</row>
    <row r="57" spans="1:19" ht="12" customHeight="1" x14ac:dyDescent="0.5">
      <c r="A57" s="5"/>
      <c r="B57" s="5"/>
      <c r="C57" s="3"/>
      <c r="D57" s="3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</row>
    <row r="58" spans="1:19" ht="12" customHeight="1" x14ac:dyDescent="0.5">
      <c r="A58" s="5"/>
      <c r="B58" s="5"/>
      <c r="C58" s="3"/>
      <c r="D58" s="3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</row>
    <row r="59" spans="1:19" ht="12" customHeight="1" x14ac:dyDescent="0.5">
      <c r="A59" s="5"/>
      <c r="B59" s="5"/>
      <c r="C59" s="3"/>
      <c r="D59" s="3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</row>
    <row r="60" spans="1:19" ht="12" customHeight="1" x14ac:dyDescent="0.5">
      <c r="A60" s="5"/>
      <c r="B60" s="5"/>
      <c r="C60" s="3"/>
      <c r="D60" s="3"/>
      <c r="E60" s="3"/>
      <c r="F60" s="3"/>
      <c r="G60" s="3"/>
      <c r="H60" s="3"/>
      <c r="I60" s="3"/>
      <c r="J60" s="3"/>
      <c r="K60" s="1"/>
      <c r="L60" s="1"/>
      <c r="M60" s="1"/>
      <c r="N60" s="1"/>
      <c r="O60" s="1"/>
      <c r="P60" s="1"/>
      <c r="Q60" s="1"/>
      <c r="R60" s="1"/>
      <c r="S60" s="1"/>
    </row>
    <row r="61" spans="1:19" ht="12" customHeight="1" x14ac:dyDescent="0.5">
      <c r="A61" s="5"/>
      <c r="B61" s="5"/>
      <c r="C61" s="3"/>
      <c r="D61" s="3"/>
      <c r="E61" s="3"/>
      <c r="F61" s="3"/>
      <c r="G61" s="3"/>
      <c r="H61" s="3"/>
      <c r="I61" s="3"/>
      <c r="J61" s="3"/>
      <c r="K61" s="1"/>
      <c r="L61" s="1"/>
      <c r="M61" s="1"/>
      <c r="N61" s="1"/>
      <c r="O61" s="1"/>
      <c r="P61" s="1"/>
      <c r="Q61" s="1"/>
      <c r="R61" s="1"/>
      <c r="S61" s="1"/>
    </row>
    <row r="62" spans="1:19" ht="12" customHeight="1" x14ac:dyDescent="0.5">
      <c r="A62" s="5"/>
      <c r="B62" s="5"/>
      <c r="C62" s="3"/>
      <c r="D62" s="3"/>
      <c r="E62" s="3"/>
      <c r="F62" s="3"/>
      <c r="G62" s="3"/>
      <c r="H62" s="3"/>
      <c r="I62" s="3"/>
      <c r="J62" s="3"/>
      <c r="K62" s="1"/>
      <c r="L62" s="1"/>
      <c r="M62" s="1"/>
      <c r="N62" s="1"/>
      <c r="O62" s="1"/>
      <c r="P62" s="1"/>
      <c r="Q62" s="1"/>
      <c r="R62" s="1"/>
      <c r="S62" s="1"/>
    </row>
    <row r="63" spans="1:19" ht="12" customHeight="1" x14ac:dyDescent="0.5">
      <c r="A63" s="5"/>
      <c r="B63" s="5"/>
      <c r="C63" s="3"/>
      <c r="D63" s="3"/>
      <c r="E63" s="3"/>
      <c r="F63" s="3"/>
      <c r="G63" s="3"/>
      <c r="H63" s="3"/>
      <c r="I63" s="3"/>
      <c r="J63" s="3"/>
      <c r="K63" s="1"/>
      <c r="L63" s="1"/>
      <c r="M63" s="1"/>
      <c r="N63" s="1"/>
      <c r="O63" s="1"/>
      <c r="P63" s="1"/>
      <c r="Q63" s="1"/>
      <c r="R63" s="1"/>
      <c r="S63" s="1"/>
    </row>
    <row r="64" spans="1:19" ht="12" customHeight="1" x14ac:dyDescent="0.5">
      <c r="A64" s="5"/>
      <c r="B64" s="5"/>
      <c r="C64" s="3"/>
      <c r="D64" s="3"/>
      <c r="E64" s="3"/>
      <c r="F64" s="3"/>
      <c r="G64" s="3"/>
      <c r="H64" s="3"/>
      <c r="I64" s="3"/>
      <c r="J64" s="3"/>
      <c r="K64" s="1"/>
      <c r="L64" s="1"/>
      <c r="M64" s="1"/>
      <c r="N64" s="1"/>
      <c r="O64" s="1"/>
      <c r="P64" s="1"/>
      <c r="Q64" s="1"/>
      <c r="R64" s="1"/>
      <c r="S64" s="1"/>
    </row>
    <row r="65" spans="1:19" ht="12" customHeight="1" x14ac:dyDescent="0.5">
      <c r="A65" s="5"/>
      <c r="B65" s="5"/>
      <c r="C65" s="3"/>
      <c r="D65" s="3"/>
      <c r="E65" s="3"/>
      <c r="F65" s="3"/>
      <c r="G65" s="3"/>
      <c r="H65" s="3"/>
      <c r="I65" s="3"/>
      <c r="J65" s="3"/>
      <c r="K65" s="1"/>
      <c r="L65" s="1"/>
      <c r="M65" s="1"/>
      <c r="N65" s="1"/>
      <c r="O65" s="1"/>
      <c r="P65" s="1"/>
      <c r="Q65" s="1"/>
      <c r="R65" s="1"/>
      <c r="S65" s="1"/>
    </row>
    <row r="66" spans="1:19" ht="12" customHeight="1" x14ac:dyDescent="0.5">
      <c r="A66" s="5"/>
      <c r="B66" s="5"/>
      <c r="C66" s="3"/>
      <c r="D66" s="3"/>
      <c r="E66" s="3"/>
      <c r="F66" s="3"/>
      <c r="G66" s="3"/>
      <c r="H66" s="3"/>
      <c r="I66" s="3"/>
      <c r="J66" s="3"/>
      <c r="K66" s="1"/>
      <c r="L66" s="1"/>
      <c r="M66" s="1"/>
      <c r="N66" s="1"/>
      <c r="O66" s="1"/>
      <c r="P66" s="1"/>
      <c r="Q66" s="1"/>
      <c r="R66" s="1"/>
      <c r="S66" s="1"/>
    </row>
    <row r="67" spans="1:19" ht="12" customHeight="1" x14ac:dyDescent="0.5">
      <c r="A67" s="5"/>
      <c r="B67" s="5"/>
      <c r="C67" s="3"/>
      <c r="D67" s="3"/>
      <c r="E67" s="3"/>
      <c r="F67" s="3"/>
      <c r="G67" s="3"/>
      <c r="H67" s="3"/>
      <c r="I67" s="3"/>
      <c r="J67" s="3"/>
      <c r="K67" s="1"/>
      <c r="L67" s="1"/>
      <c r="M67" s="1"/>
      <c r="N67" s="1"/>
      <c r="O67" s="1"/>
      <c r="P67" s="1"/>
      <c r="Q67" s="1"/>
      <c r="R67" s="1"/>
      <c r="S67" s="1"/>
    </row>
    <row r="68" spans="1:19" ht="12" customHeight="1" x14ac:dyDescent="0.5">
      <c r="A68" s="5"/>
      <c r="B68" s="5"/>
      <c r="C68" s="3"/>
      <c r="D68" s="3"/>
      <c r="E68" s="3"/>
      <c r="F68" s="3"/>
      <c r="G68" s="3"/>
      <c r="H68" s="3"/>
      <c r="I68" s="3"/>
      <c r="J68" s="3"/>
      <c r="K68" s="1"/>
      <c r="L68" s="1"/>
      <c r="M68" s="1"/>
      <c r="N68" s="1"/>
      <c r="O68" s="1"/>
      <c r="P68" s="1"/>
      <c r="Q68" s="1"/>
      <c r="R68" s="1"/>
      <c r="S68" s="1"/>
    </row>
    <row r="69" spans="1:19" ht="12" customHeight="1" x14ac:dyDescent="0.5">
      <c r="A69" s="5"/>
      <c r="B69" s="5"/>
      <c r="C69" s="3"/>
      <c r="D69" s="3"/>
      <c r="E69" s="3"/>
      <c r="F69" s="3"/>
      <c r="G69" s="3"/>
      <c r="H69" s="3"/>
      <c r="I69" s="3"/>
      <c r="J69" s="3"/>
      <c r="K69" s="1"/>
      <c r="L69" s="1"/>
      <c r="M69" s="1"/>
      <c r="N69" s="1"/>
      <c r="O69" s="1"/>
      <c r="P69" s="1"/>
      <c r="Q69" s="1"/>
      <c r="R69" s="1"/>
      <c r="S69" s="1"/>
    </row>
    <row r="70" spans="1:19" ht="12" customHeight="1" x14ac:dyDescent="0.5">
      <c r="A70" s="5"/>
      <c r="B70" s="5"/>
      <c r="C70" s="3"/>
      <c r="D70" s="3"/>
      <c r="E70" s="3"/>
      <c r="F70" s="3"/>
      <c r="G70" s="3"/>
      <c r="H70" s="3"/>
      <c r="I70" s="3"/>
      <c r="J70" s="3"/>
      <c r="K70" s="1"/>
      <c r="L70" s="1"/>
      <c r="M70" s="1"/>
      <c r="N70" s="1"/>
      <c r="O70" s="1"/>
      <c r="P70" s="1"/>
      <c r="Q70" s="1"/>
      <c r="R70" s="1"/>
      <c r="S70" s="1"/>
    </row>
    <row r="71" spans="1:19" ht="12" customHeight="1" x14ac:dyDescent="0.5">
      <c r="A71" s="5"/>
      <c r="B71" s="5"/>
      <c r="C71" s="3"/>
      <c r="D71" s="3"/>
      <c r="E71" s="3"/>
      <c r="F71" s="3"/>
      <c r="G71" s="3"/>
      <c r="H71" s="3"/>
      <c r="I71" s="3"/>
      <c r="J71" s="3"/>
      <c r="K71" s="1"/>
      <c r="L71" s="1"/>
      <c r="M71" s="1"/>
      <c r="N71" s="1"/>
      <c r="O71" s="1"/>
      <c r="P71" s="1"/>
      <c r="Q71" s="1"/>
      <c r="R71" s="1"/>
      <c r="S71" s="1"/>
    </row>
    <row r="72" spans="1:19" ht="12" customHeight="1" x14ac:dyDescent="0.5">
      <c r="A72" s="5"/>
      <c r="B72" s="5"/>
      <c r="C72" s="3"/>
      <c r="D72" s="3"/>
      <c r="E72" s="3"/>
      <c r="F72" s="3"/>
      <c r="G72" s="3"/>
      <c r="H72" s="3"/>
      <c r="I72" s="3"/>
      <c r="J72" s="3"/>
      <c r="K72" s="1"/>
      <c r="L72" s="1"/>
      <c r="M72" s="1"/>
      <c r="N72" s="1"/>
      <c r="O72" s="1"/>
      <c r="P72" s="1"/>
      <c r="Q72" s="1"/>
      <c r="R72" s="1"/>
      <c r="S72" s="1"/>
    </row>
    <row r="73" spans="1:19" ht="12" customHeight="1" x14ac:dyDescent="0.5">
      <c r="A73" s="5"/>
      <c r="B73" s="5"/>
      <c r="C73" s="3"/>
      <c r="D73" s="3"/>
      <c r="E73" s="3"/>
      <c r="F73" s="3"/>
      <c r="G73" s="3"/>
      <c r="H73" s="3"/>
      <c r="I73" s="3"/>
      <c r="J73" s="3"/>
      <c r="K73" s="1"/>
      <c r="L73" s="1"/>
      <c r="M73" s="1"/>
      <c r="N73" s="1"/>
      <c r="O73" s="1"/>
      <c r="P73" s="1"/>
      <c r="Q73" s="1"/>
      <c r="R73" s="1"/>
      <c r="S73" s="1"/>
    </row>
    <row r="74" spans="1:19" ht="12" customHeight="1" x14ac:dyDescent="0.5">
      <c r="A74" s="5"/>
      <c r="B74" s="5"/>
      <c r="C74" s="3"/>
      <c r="D74" s="3"/>
      <c r="E74" s="3"/>
      <c r="F74" s="3"/>
      <c r="G74" s="3"/>
      <c r="H74" s="3"/>
      <c r="I74" s="3"/>
      <c r="J74" s="3"/>
      <c r="K74" s="1"/>
      <c r="L74" s="1"/>
      <c r="M74" s="1"/>
      <c r="N74" s="1"/>
      <c r="O74" s="1"/>
      <c r="P74" s="1"/>
      <c r="Q74" s="1"/>
      <c r="R74" s="1"/>
      <c r="S74" s="1"/>
    </row>
    <row r="75" spans="1:19" ht="12" customHeight="1" x14ac:dyDescent="0.5">
      <c r="A75" s="5"/>
      <c r="B75" s="5"/>
      <c r="C75" s="3"/>
      <c r="D75" s="3"/>
      <c r="E75" s="3"/>
      <c r="F75" s="3"/>
      <c r="G75" s="3"/>
      <c r="H75" s="3"/>
      <c r="I75" s="3"/>
      <c r="J75" s="3"/>
      <c r="K75" s="1"/>
      <c r="L75" s="1"/>
      <c r="M75" s="1"/>
      <c r="N75" s="1"/>
      <c r="O75" s="1"/>
      <c r="P75" s="1"/>
      <c r="Q75" s="1"/>
      <c r="R75" s="1"/>
      <c r="S75" s="1"/>
    </row>
    <row r="76" spans="1:19" ht="12" customHeight="1" x14ac:dyDescent="0.5">
      <c r="A76" s="5"/>
      <c r="B76" s="5"/>
      <c r="C76" s="3"/>
      <c r="D76" s="3"/>
      <c r="E76" s="3"/>
      <c r="F76" s="3"/>
      <c r="G76" s="3"/>
      <c r="H76" s="3"/>
      <c r="I76" s="3"/>
      <c r="J76" s="3"/>
      <c r="K76" s="1"/>
      <c r="L76" s="1"/>
      <c r="M76" s="1"/>
      <c r="N76" s="1"/>
      <c r="O76" s="1"/>
      <c r="P76" s="1"/>
      <c r="Q76" s="1"/>
      <c r="R76" s="1"/>
      <c r="S76" s="1"/>
    </row>
    <row r="77" spans="1:19" ht="12" customHeight="1" x14ac:dyDescent="0.5">
      <c r="A77" s="5"/>
      <c r="B77" s="5"/>
      <c r="C77" s="3"/>
      <c r="D77" s="3"/>
      <c r="E77" s="3"/>
      <c r="F77" s="3"/>
      <c r="G77" s="3"/>
      <c r="H77" s="3"/>
      <c r="I77" s="3"/>
      <c r="J77" s="3"/>
      <c r="K77" s="1"/>
      <c r="L77" s="1"/>
      <c r="M77" s="1"/>
      <c r="N77" s="1"/>
      <c r="O77" s="1"/>
      <c r="P77" s="1"/>
      <c r="Q77" s="1"/>
      <c r="R77" s="1"/>
      <c r="S77" s="1"/>
    </row>
    <row r="78" spans="1:19" ht="12" customHeight="1" x14ac:dyDescent="0.5">
      <c r="A78" s="5"/>
      <c r="B78" s="5"/>
      <c r="C78" s="3"/>
      <c r="D78" s="3"/>
      <c r="E78" s="3"/>
      <c r="F78" s="3"/>
      <c r="G78" s="3"/>
      <c r="H78" s="3"/>
      <c r="I78" s="3"/>
      <c r="J78" s="3"/>
      <c r="K78" s="1"/>
      <c r="L78" s="1"/>
      <c r="M78" s="1"/>
      <c r="N78" s="1"/>
      <c r="O78" s="1"/>
      <c r="P78" s="1"/>
      <c r="Q78" s="1"/>
      <c r="R78" s="1"/>
      <c r="S78" s="1"/>
    </row>
    <row r="79" spans="1:19" ht="12" customHeight="1" x14ac:dyDescent="0.5">
      <c r="A79" s="5"/>
      <c r="B79" s="5"/>
      <c r="C79" s="3"/>
      <c r="D79" s="3"/>
      <c r="E79" s="3"/>
      <c r="F79" s="3"/>
      <c r="G79" s="3"/>
      <c r="H79" s="3"/>
      <c r="I79" s="3"/>
      <c r="J79" s="3"/>
      <c r="K79" s="1"/>
      <c r="L79" s="1"/>
      <c r="M79" s="1"/>
      <c r="N79" s="1"/>
      <c r="O79" s="1"/>
      <c r="P79" s="1"/>
      <c r="Q79" s="1"/>
      <c r="R79" s="1"/>
      <c r="S79" s="1"/>
    </row>
    <row r="80" spans="1:19" ht="12" customHeight="1" x14ac:dyDescent="0.5">
      <c r="A80" s="5"/>
      <c r="B80" s="5"/>
      <c r="C80" s="3"/>
      <c r="D80" s="3"/>
      <c r="E80" s="3"/>
      <c r="F80" s="3"/>
      <c r="G80" s="3"/>
      <c r="H80" s="3"/>
      <c r="I80" s="3"/>
      <c r="J80" s="3"/>
      <c r="K80" s="1"/>
      <c r="L80" s="1"/>
      <c r="M80" s="1"/>
      <c r="N80" s="1"/>
      <c r="O80" s="1"/>
      <c r="P80" s="1"/>
      <c r="Q80" s="1"/>
      <c r="R80" s="1"/>
      <c r="S80" s="1"/>
    </row>
    <row r="81" spans="1:19" ht="12" customHeight="1" x14ac:dyDescent="0.5">
      <c r="A81" s="5"/>
      <c r="B81" s="5"/>
      <c r="C81" s="3"/>
      <c r="D81" s="3"/>
      <c r="E81" s="3"/>
      <c r="F81" s="3"/>
      <c r="G81" s="3"/>
      <c r="H81" s="3"/>
      <c r="I81" s="3"/>
      <c r="J81" s="3"/>
      <c r="K81" s="1"/>
      <c r="L81" s="1"/>
      <c r="M81" s="1"/>
      <c r="N81" s="1"/>
      <c r="O81" s="1"/>
      <c r="P81" s="1"/>
      <c r="Q81" s="1"/>
      <c r="R81" s="1"/>
      <c r="S81" s="1"/>
    </row>
    <row r="82" spans="1:19" ht="12" customHeight="1" x14ac:dyDescent="0.5">
      <c r="A82" s="5"/>
      <c r="B82" s="5"/>
      <c r="C82" s="3"/>
      <c r="D82" s="3"/>
      <c r="E82" s="3"/>
      <c r="F82" s="3"/>
      <c r="G82" s="3"/>
      <c r="H82" s="3"/>
      <c r="I82" s="3"/>
      <c r="J82" s="3"/>
      <c r="K82" s="1"/>
      <c r="L82" s="1"/>
      <c r="M82" s="1"/>
      <c r="N82" s="1"/>
      <c r="O82" s="1"/>
      <c r="P82" s="1"/>
      <c r="Q82" s="1"/>
      <c r="R82" s="1"/>
      <c r="S82" s="1"/>
    </row>
    <row r="83" spans="1:19" ht="12" customHeight="1" x14ac:dyDescent="0.5">
      <c r="A83" s="5"/>
      <c r="B83" s="5"/>
      <c r="C83" s="3"/>
      <c r="D83" s="3"/>
      <c r="E83" s="3"/>
      <c r="F83" s="3"/>
      <c r="G83" s="3"/>
      <c r="H83" s="3"/>
      <c r="I83" s="3"/>
      <c r="J83" s="3"/>
      <c r="K83" s="1"/>
      <c r="L83" s="1"/>
      <c r="M83" s="1"/>
      <c r="N83" s="1"/>
      <c r="O83" s="1"/>
      <c r="P83" s="1"/>
      <c r="Q83" s="1"/>
      <c r="R83" s="1"/>
      <c r="S83" s="1"/>
    </row>
    <row r="84" spans="1:19" ht="12" customHeight="1" x14ac:dyDescent="0.5">
      <c r="A84" s="5"/>
      <c r="B84" s="5"/>
      <c r="C84" s="3"/>
      <c r="D84" s="3"/>
      <c r="E84" s="3"/>
      <c r="F84" s="3"/>
      <c r="G84" s="3"/>
      <c r="H84" s="3"/>
      <c r="I84" s="3"/>
      <c r="J84" s="3"/>
      <c r="K84" s="1"/>
      <c r="L84" s="1"/>
      <c r="M84" s="1"/>
      <c r="N84" s="1"/>
      <c r="O84" s="1"/>
      <c r="P84" s="1"/>
      <c r="Q84" s="1"/>
      <c r="R84" s="1"/>
      <c r="S84" s="1"/>
    </row>
    <row r="85" spans="1:19" ht="12" customHeight="1" x14ac:dyDescent="0.5">
      <c r="A85" s="5"/>
      <c r="B85" s="5"/>
      <c r="C85" s="3"/>
      <c r="D85" s="3"/>
      <c r="E85" s="3"/>
      <c r="F85" s="3"/>
      <c r="G85" s="3"/>
      <c r="H85" s="3"/>
      <c r="I85" s="3"/>
      <c r="J85" s="3"/>
      <c r="K85" s="1"/>
      <c r="L85" s="1"/>
      <c r="M85" s="1"/>
      <c r="N85" s="1"/>
      <c r="O85" s="1"/>
      <c r="P85" s="1"/>
      <c r="Q85" s="1"/>
      <c r="R85" s="1"/>
      <c r="S85" s="1"/>
    </row>
    <row r="86" spans="1:19" ht="12" customHeight="1" x14ac:dyDescent="0.5">
      <c r="A86" s="5"/>
      <c r="B86" s="5"/>
      <c r="C86" s="3"/>
      <c r="D86" s="3"/>
      <c r="E86" s="3"/>
      <c r="F86" s="3"/>
      <c r="G86" s="3"/>
      <c r="H86" s="3"/>
      <c r="I86" s="3"/>
      <c r="J86" s="3"/>
      <c r="K86" s="1"/>
      <c r="L86" s="1"/>
      <c r="M86" s="1"/>
      <c r="N86" s="1"/>
      <c r="O86" s="1"/>
      <c r="P86" s="1"/>
      <c r="Q86" s="1"/>
      <c r="R86" s="1"/>
      <c r="S86" s="1"/>
    </row>
    <row r="87" spans="1:19" ht="12" customHeight="1" x14ac:dyDescent="0.5">
      <c r="A87" s="5"/>
      <c r="B87" s="5"/>
      <c r="C87" s="3"/>
      <c r="D87" s="3"/>
      <c r="E87" s="3"/>
      <c r="F87" s="3"/>
      <c r="G87" s="3"/>
      <c r="H87" s="3"/>
      <c r="I87" s="3"/>
      <c r="J87" s="3"/>
      <c r="K87" s="1"/>
      <c r="L87" s="1"/>
      <c r="M87" s="1"/>
      <c r="N87" s="1"/>
      <c r="O87" s="1"/>
      <c r="P87" s="1"/>
      <c r="Q87" s="1"/>
      <c r="R87" s="1"/>
      <c r="S87" s="1"/>
    </row>
    <row r="88" spans="1:19" ht="12" customHeight="1" x14ac:dyDescent="0.5">
      <c r="A88" s="5"/>
      <c r="B88" s="5"/>
      <c r="C88" s="3"/>
      <c r="D88" s="3"/>
      <c r="E88" s="3"/>
      <c r="F88" s="3"/>
      <c r="G88" s="3"/>
      <c r="H88" s="3"/>
      <c r="I88" s="3"/>
      <c r="J88" s="3"/>
      <c r="K88" s="1"/>
      <c r="L88" s="1"/>
      <c r="M88" s="1"/>
      <c r="N88" s="1"/>
      <c r="O88" s="1"/>
      <c r="P88" s="1"/>
      <c r="Q88" s="1"/>
      <c r="R88" s="1"/>
      <c r="S88" s="1"/>
    </row>
    <row r="89" spans="1:19" ht="12" customHeight="1" x14ac:dyDescent="0.5">
      <c r="A89" s="5"/>
      <c r="B89" s="5"/>
      <c r="C89" s="3"/>
      <c r="D89" s="3"/>
      <c r="E89" s="3"/>
      <c r="F89" s="3"/>
      <c r="G89" s="3"/>
      <c r="H89" s="3"/>
      <c r="I89" s="3"/>
      <c r="J89" s="3"/>
      <c r="K89" s="1"/>
      <c r="L89" s="1"/>
      <c r="M89" s="1"/>
      <c r="N89" s="1"/>
      <c r="O89" s="1"/>
      <c r="P89" s="1"/>
      <c r="Q89" s="1"/>
      <c r="R89" s="1"/>
      <c r="S89" s="1"/>
    </row>
    <row r="90" spans="1:19" ht="12" customHeight="1" x14ac:dyDescent="0.5">
      <c r="A90" s="5"/>
      <c r="B90" s="5"/>
      <c r="C90" s="3"/>
      <c r="D90" s="3"/>
      <c r="E90" s="3"/>
      <c r="F90" s="3"/>
      <c r="G90" s="3"/>
      <c r="H90" s="3"/>
      <c r="I90" s="3"/>
      <c r="J90" s="3"/>
      <c r="K90" s="1"/>
      <c r="L90" s="1"/>
      <c r="M90" s="1"/>
      <c r="N90" s="1"/>
      <c r="O90" s="1"/>
      <c r="P90" s="1"/>
      <c r="Q90" s="1"/>
      <c r="R90" s="1"/>
      <c r="S90" s="1"/>
    </row>
    <row r="91" spans="1:19" ht="12" customHeight="1" x14ac:dyDescent="0.5">
      <c r="A91" s="5"/>
      <c r="B91" s="5"/>
      <c r="C91" s="3"/>
      <c r="D91" s="3"/>
      <c r="E91" s="3"/>
      <c r="F91" s="3"/>
      <c r="G91" s="3"/>
      <c r="H91" s="3"/>
      <c r="I91" s="3"/>
      <c r="J91" s="3"/>
      <c r="K91" s="1"/>
      <c r="L91" s="1"/>
      <c r="M91" s="1"/>
      <c r="N91" s="1"/>
      <c r="O91" s="1"/>
      <c r="P91" s="1"/>
      <c r="Q91" s="1"/>
      <c r="R91" s="1"/>
      <c r="S91" s="1"/>
    </row>
    <row r="92" spans="1:19" ht="12" customHeight="1" x14ac:dyDescent="0.5">
      <c r="A92" s="5"/>
      <c r="B92" s="5"/>
      <c r="C92" s="3"/>
      <c r="D92" s="3"/>
      <c r="E92" s="3"/>
      <c r="F92" s="3"/>
      <c r="G92" s="3"/>
      <c r="H92" s="3"/>
      <c r="I92" s="3"/>
      <c r="J92" s="3"/>
      <c r="K92" s="1"/>
      <c r="L92" s="1"/>
      <c r="M92" s="1"/>
      <c r="N92" s="1"/>
      <c r="O92" s="1"/>
      <c r="P92" s="1"/>
      <c r="Q92" s="1"/>
      <c r="R92" s="1"/>
      <c r="S92" s="1"/>
    </row>
    <row r="93" spans="1:19" ht="12" customHeight="1" x14ac:dyDescent="0.5">
      <c r="A93" s="5"/>
      <c r="B93" s="5"/>
      <c r="C93" s="3"/>
      <c r="D93" s="3"/>
      <c r="E93" s="3"/>
      <c r="F93" s="3"/>
      <c r="G93" s="3"/>
      <c r="H93" s="3"/>
      <c r="I93" s="3"/>
      <c r="J93" s="3"/>
      <c r="K93" s="1"/>
      <c r="L93" s="1"/>
      <c r="M93" s="1"/>
      <c r="N93" s="1"/>
      <c r="O93" s="1"/>
      <c r="P93" s="1"/>
      <c r="Q93" s="1"/>
      <c r="R93" s="1"/>
      <c r="S93" s="1"/>
    </row>
    <row r="94" spans="1:19" ht="12" customHeight="1" x14ac:dyDescent="0.5">
      <c r="A94" s="5"/>
      <c r="B94" s="5"/>
      <c r="C94" s="3"/>
      <c r="D94" s="3"/>
      <c r="E94" s="3"/>
      <c r="F94" s="3"/>
      <c r="G94" s="3"/>
      <c r="H94" s="3"/>
      <c r="I94" s="3"/>
      <c r="J94" s="3"/>
      <c r="K94" s="1"/>
      <c r="L94" s="1"/>
      <c r="M94" s="1"/>
      <c r="N94" s="1"/>
      <c r="O94" s="1"/>
      <c r="P94" s="1"/>
      <c r="Q94" s="1"/>
      <c r="R94" s="1"/>
      <c r="S94" s="1"/>
    </row>
    <row r="95" spans="1:19" ht="12" customHeight="1" x14ac:dyDescent="0.5">
      <c r="A95" s="5"/>
      <c r="B95" s="5"/>
      <c r="C95" s="3"/>
      <c r="D95" s="3"/>
      <c r="E95" s="3"/>
      <c r="F95" s="3"/>
      <c r="G95" s="3"/>
      <c r="H95" s="3"/>
      <c r="I95" s="3"/>
      <c r="J95" s="3"/>
      <c r="K95" s="1"/>
      <c r="L95" s="1"/>
      <c r="M95" s="1"/>
      <c r="N95" s="1"/>
      <c r="O95" s="1"/>
      <c r="P95" s="1"/>
      <c r="Q95" s="1"/>
      <c r="R95" s="1"/>
      <c r="S95" s="1"/>
    </row>
    <row r="96" spans="1:19" ht="12" customHeight="1" x14ac:dyDescent="0.5">
      <c r="A96" s="5"/>
      <c r="B96" s="5"/>
      <c r="C96" s="3"/>
      <c r="D96" s="3"/>
      <c r="E96" s="3"/>
      <c r="F96" s="3"/>
      <c r="G96" s="3"/>
      <c r="H96" s="3"/>
      <c r="I96" s="3"/>
      <c r="J96" s="3"/>
      <c r="K96" s="1"/>
      <c r="L96" s="1"/>
      <c r="M96" s="1"/>
      <c r="N96" s="1"/>
      <c r="O96" s="1"/>
      <c r="P96" s="1"/>
      <c r="Q96" s="1"/>
      <c r="R96" s="1"/>
      <c r="S96" s="1"/>
    </row>
    <row r="97" spans="1:19" ht="12" customHeight="1" x14ac:dyDescent="0.5">
      <c r="A97" s="5"/>
      <c r="B97" s="5"/>
      <c r="C97" s="3"/>
      <c r="D97" s="3"/>
      <c r="E97" s="3"/>
      <c r="F97" s="3"/>
      <c r="G97" s="3"/>
      <c r="H97" s="3"/>
      <c r="I97" s="3"/>
      <c r="J97" s="3"/>
      <c r="K97" s="1"/>
      <c r="L97" s="1"/>
      <c r="M97" s="1"/>
      <c r="N97" s="1"/>
      <c r="O97" s="1"/>
      <c r="P97" s="1"/>
      <c r="Q97" s="1"/>
      <c r="R97" s="1"/>
      <c r="S97" s="1"/>
    </row>
    <row r="98" spans="1:19" ht="12" customHeight="1" x14ac:dyDescent="0.5">
      <c r="A98" s="5"/>
      <c r="B98" s="5"/>
      <c r="C98" s="3"/>
      <c r="D98" s="3"/>
      <c r="E98" s="3"/>
      <c r="F98" s="3"/>
      <c r="G98" s="3"/>
      <c r="H98" s="3"/>
      <c r="I98" s="3"/>
      <c r="J98" s="3"/>
      <c r="K98" s="1"/>
      <c r="L98" s="1"/>
      <c r="M98" s="1"/>
      <c r="N98" s="1"/>
      <c r="O98" s="1"/>
      <c r="P98" s="1"/>
      <c r="Q98" s="1"/>
      <c r="R98" s="1"/>
      <c r="S98" s="1"/>
    </row>
    <row r="99" spans="1:19" ht="12" customHeight="1" x14ac:dyDescent="0.5">
      <c r="A99" s="5"/>
      <c r="B99" s="5"/>
      <c r="C99" s="3"/>
      <c r="D99" s="3"/>
      <c r="E99" s="3"/>
      <c r="F99" s="3"/>
      <c r="G99" s="3"/>
      <c r="H99" s="3"/>
      <c r="I99" s="3"/>
      <c r="J99" s="3"/>
      <c r="K99" s="1"/>
      <c r="L99" s="1"/>
      <c r="M99" s="1"/>
      <c r="N99" s="1"/>
      <c r="O99" s="1"/>
      <c r="P99" s="1"/>
      <c r="Q99" s="1"/>
      <c r="R99" s="1"/>
      <c r="S99" s="1"/>
    </row>
    <row r="100" spans="1:19" ht="12" customHeight="1" x14ac:dyDescent="0.5">
      <c r="A100" s="5"/>
      <c r="B100" s="5"/>
      <c r="C100" s="3"/>
      <c r="D100" s="3"/>
      <c r="E100" s="3"/>
      <c r="F100" s="3"/>
      <c r="G100" s="3"/>
      <c r="H100" s="3"/>
      <c r="I100" s="3"/>
      <c r="J100" s="3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2" customHeight="1" x14ac:dyDescent="0.5">
      <c r="A101" s="5"/>
      <c r="B101" s="5"/>
      <c r="C101" s="3"/>
      <c r="D101" s="3"/>
      <c r="E101" s="3"/>
      <c r="F101" s="3"/>
      <c r="G101" s="3"/>
      <c r="H101" s="3"/>
      <c r="I101" s="3"/>
      <c r="J101" s="3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2" customHeight="1" x14ac:dyDescent="0.5">
      <c r="A102" s="5"/>
      <c r="B102" s="5"/>
      <c r="C102" s="3"/>
      <c r="D102" s="3"/>
      <c r="E102" s="3"/>
      <c r="F102" s="3"/>
      <c r="G102" s="3"/>
      <c r="H102" s="3"/>
      <c r="I102" s="3"/>
      <c r="J102" s="3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2" customHeight="1" x14ac:dyDescent="0.5">
      <c r="A103" s="5"/>
      <c r="B103" s="5"/>
      <c r="C103" s="3"/>
      <c r="D103" s="3"/>
      <c r="E103" s="3"/>
      <c r="F103" s="3"/>
      <c r="G103" s="3"/>
      <c r="H103" s="3"/>
      <c r="I103" s="3"/>
      <c r="J103" s="3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2" customHeight="1" x14ac:dyDescent="0.5">
      <c r="A104" s="5"/>
      <c r="B104" s="5"/>
      <c r="C104" s="3"/>
      <c r="D104" s="3"/>
      <c r="E104" s="3"/>
      <c r="F104" s="3"/>
      <c r="G104" s="3"/>
      <c r="H104" s="3"/>
      <c r="I104" s="3"/>
      <c r="J104" s="3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2" customHeight="1" x14ac:dyDescent="0.5">
      <c r="A105" s="5"/>
      <c r="B105" s="5"/>
      <c r="C105" s="3"/>
      <c r="D105" s="3"/>
      <c r="E105" s="3"/>
      <c r="F105" s="3"/>
      <c r="G105" s="3"/>
      <c r="H105" s="3"/>
      <c r="I105" s="3"/>
      <c r="J105" s="3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2" customHeight="1" x14ac:dyDescent="0.5">
      <c r="A106" s="5"/>
      <c r="B106" s="5"/>
      <c r="C106" s="3"/>
      <c r="D106" s="3"/>
      <c r="E106" s="3"/>
      <c r="F106" s="3"/>
      <c r="G106" s="3"/>
      <c r="H106" s="3"/>
      <c r="I106" s="3"/>
      <c r="J106" s="3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2" customHeight="1" x14ac:dyDescent="0.5">
      <c r="A107" s="5"/>
      <c r="B107" s="5"/>
      <c r="C107" s="3"/>
      <c r="D107" s="3"/>
      <c r="E107" s="3"/>
      <c r="F107" s="3"/>
      <c r="G107" s="3"/>
      <c r="H107" s="3"/>
      <c r="I107" s="3"/>
      <c r="J107" s="3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2" customHeight="1" x14ac:dyDescent="0.5">
      <c r="A108" s="5"/>
      <c r="B108" s="5"/>
      <c r="C108" s="3"/>
      <c r="D108" s="3"/>
      <c r="E108" s="3"/>
      <c r="F108" s="3"/>
      <c r="G108" s="3"/>
      <c r="H108" s="3"/>
      <c r="I108" s="3"/>
      <c r="J108" s="3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2" customHeight="1" x14ac:dyDescent="0.5">
      <c r="A109" s="5"/>
      <c r="B109" s="5"/>
      <c r="C109" s="3"/>
      <c r="D109" s="3"/>
      <c r="E109" s="3"/>
      <c r="F109" s="3"/>
      <c r="G109" s="3"/>
      <c r="H109" s="3"/>
      <c r="I109" s="3"/>
      <c r="J109" s="3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2" customHeight="1" x14ac:dyDescent="0.5">
      <c r="A110" s="5"/>
      <c r="B110" s="5"/>
      <c r="C110" s="3"/>
      <c r="D110" s="3"/>
      <c r="E110" s="3"/>
      <c r="F110" s="3"/>
      <c r="G110" s="3"/>
      <c r="H110" s="3"/>
      <c r="I110" s="3"/>
      <c r="J110" s="3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2" customHeight="1" x14ac:dyDescent="0.5">
      <c r="A111" s="5"/>
      <c r="B111" s="5"/>
      <c r="C111" s="3"/>
      <c r="D111" s="3"/>
      <c r="E111" s="3"/>
      <c r="F111" s="3"/>
      <c r="G111" s="3"/>
      <c r="H111" s="3"/>
      <c r="I111" s="3"/>
      <c r="J111" s="3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2" customHeight="1" x14ac:dyDescent="0.5">
      <c r="A112" s="5"/>
      <c r="B112" s="5"/>
      <c r="C112" s="3"/>
      <c r="D112" s="3"/>
      <c r="E112" s="3"/>
      <c r="F112" s="3"/>
      <c r="G112" s="3"/>
      <c r="H112" s="3"/>
      <c r="I112" s="3"/>
      <c r="J112" s="3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2" customHeight="1" x14ac:dyDescent="0.5">
      <c r="A113" s="5"/>
      <c r="B113" s="5"/>
      <c r="C113" s="3"/>
      <c r="D113" s="3"/>
      <c r="E113" s="3"/>
      <c r="F113" s="3"/>
      <c r="G113" s="3"/>
      <c r="H113" s="3"/>
      <c r="I113" s="3"/>
      <c r="J113" s="3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2" customHeight="1" x14ac:dyDescent="0.5">
      <c r="A114" s="5"/>
      <c r="B114" s="5"/>
      <c r="C114" s="3"/>
      <c r="D114" s="3"/>
      <c r="E114" s="3"/>
      <c r="F114" s="3"/>
      <c r="G114" s="3"/>
      <c r="H114" s="3"/>
      <c r="I114" s="3"/>
      <c r="J114" s="3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2" customHeight="1" x14ac:dyDescent="0.5">
      <c r="A115" s="5"/>
      <c r="B115" s="5"/>
      <c r="C115" s="3"/>
      <c r="D115" s="3"/>
      <c r="E115" s="3"/>
      <c r="F115" s="3"/>
      <c r="G115" s="3"/>
      <c r="H115" s="3"/>
      <c r="I115" s="3"/>
      <c r="J115" s="3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2" customHeight="1" x14ac:dyDescent="0.5">
      <c r="A116" s="5"/>
      <c r="C116" s="1"/>
      <c r="D116" s="1"/>
      <c r="E116" s="1"/>
      <c r="F116" s="1"/>
      <c r="G116" s="3"/>
      <c r="H116" s="3"/>
      <c r="I116" s="3"/>
      <c r="J116" s="3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2" customHeight="1" x14ac:dyDescent="0.5">
      <c r="A117" s="5"/>
      <c r="C117" s="1"/>
      <c r="D117" s="1"/>
      <c r="E117" s="1"/>
      <c r="F117" s="1"/>
      <c r="G117" s="3"/>
      <c r="H117" s="3"/>
      <c r="I117" s="3"/>
      <c r="J117" s="3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2" customHeight="1" x14ac:dyDescent="0.5">
      <c r="A118" s="5"/>
      <c r="C118" s="1"/>
      <c r="D118" s="1"/>
      <c r="E118" s="1"/>
      <c r="F118" s="1"/>
      <c r="G118" s="3"/>
      <c r="H118" s="3"/>
      <c r="I118" s="3"/>
      <c r="J118" s="3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2" customHeight="1" x14ac:dyDescent="0.5">
      <c r="A119" s="5"/>
      <c r="C119" s="1"/>
      <c r="D119" s="1"/>
      <c r="E119" s="1"/>
      <c r="F119" s="1"/>
      <c r="G119" s="3"/>
      <c r="H119" s="3"/>
      <c r="I119" s="3"/>
      <c r="J119" s="3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2" customHeight="1" x14ac:dyDescent="0.5">
      <c r="A120" s="5"/>
      <c r="C120" s="1"/>
      <c r="D120" s="1"/>
      <c r="E120" s="1"/>
      <c r="F120" s="1"/>
      <c r="G120" s="3"/>
      <c r="H120" s="3"/>
      <c r="I120" s="3"/>
      <c r="J120" s="3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2" customHeight="1" x14ac:dyDescent="0.5">
      <c r="A121" s="5"/>
      <c r="C121" s="1"/>
      <c r="D121" s="1"/>
      <c r="E121" s="1"/>
      <c r="F121" s="1"/>
      <c r="G121" s="3"/>
      <c r="H121" s="3"/>
      <c r="I121" s="3"/>
      <c r="J121" s="3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2" customHeight="1" x14ac:dyDescent="0.5">
      <c r="A122" s="5"/>
      <c r="C122" s="1"/>
      <c r="D122" s="1"/>
      <c r="E122" s="1"/>
      <c r="F122" s="1"/>
      <c r="G122" s="3"/>
      <c r="H122" s="3"/>
      <c r="I122" s="3"/>
      <c r="J122" s="3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2" customHeight="1" x14ac:dyDescent="0.5">
      <c r="A123" s="5"/>
      <c r="C123" s="1"/>
      <c r="D123" s="1"/>
      <c r="E123" s="1"/>
      <c r="F123" s="1"/>
      <c r="G123" s="3"/>
      <c r="H123" s="3"/>
      <c r="I123" s="3"/>
      <c r="J123" s="3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2" customHeight="1" x14ac:dyDescent="0.5">
      <c r="A124" s="5"/>
      <c r="C124" s="1"/>
      <c r="D124" s="1"/>
      <c r="E124" s="1"/>
      <c r="F124" s="1"/>
      <c r="G124" s="3"/>
      <c r="H124" s="3"/>
      <c r="I124" s="3"/>
      <c r="J124" s="3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2" customHeight="1" x14ac:dyDescent="0.5">
      <c r="A125" s="5"/>
      <c r="C125" s="1"/>
      <c r="D125" s="1"/>
      <c r="E125" s="1"/>
      <c r="F125" s="1"/>
      <c r="G125" s="3"/>
      <c r="H125" s="3"/>
      <c r="I125" s="3"/>
      <c r="J125" s="3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2" customHeight="1" x14ac:dyDescent="0.5">
      <c r="A126" s="5"/>
      <c r="C126" s="1"/>
      <c r="D126" s="1"/>
      <c r="E126" s="1"/>
      <c r="F126" s="1"/>
      <c r="G126" s="3"/>
      <c r="H126" s="3"/>
      <c r="I126" s="3"/>
      <c r="J126" s="3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2" customHeight="1" x14ac:dyDescent="0.5">
      <c r="A127" s="5"/>
      <c r="C127" s="1"/>
      <c r="D127" s="1"/>
      <c r="E127" s="1"/>
      <c r="F127" s="1"/>
      <c r="G127" s="3"/>
      <c r="H127" s="3"/>
      <c r="I127" s="3"/>
      <c r="J127" s="3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2" customHeight="1" x14ac:dyDescent="0.5">
      <c r="A128" s="5"/>
      <c r="C128" s="1"/>
      <c r="D128" s="1"/>
      <c r="E128" s="1"/>
      <c r="F128" s="1"/>
      <c r="G128" s="3"/>
      <c r="H128" s="3"/>
      <c r="I128" s="3"/>
      <c r="J128" s="3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2" customHeight="1" x14ac:dyDescent="0.5">
      <c r="A129" s="5"/>
      <c r="C129" s="1"/>
      <c r="D129" s="1"/>
      <c r="E129" s="1"/>
      <c r="F129" s="1"/>
      <c r="G129" s="3"/>
      <c r="H129" s="3"/>
      <c r="I129" s="3"/>
      <c r="J129" s="3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2" customHeight="1" x14ac:dyDescent="0.5">
      <c r="A130" s="5"/>
      <c r="C130" s="1"/>
      <c r="D130" s="1"/>
      <c r="E130" s="1"/>
      <c r="F130" s="1"/>
      <c r="G130" s="3"/>
      <c r="H130" s="3"/>
      <c r="I130" s="3"/>
      <c r="J130" s="3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2" customHeight="1" x14ac:dyDescent="0.5">
      <c r="A131" s="5"/>
      <c r="C131" s="1"/>
      <c r="D131" s="1"/>
      <c r="E131" s="1"/>
      <c r="F131" s="1"/>
      <c r="G131" s="3"/>
      <c r="H131" s="3"/>
      <c r="I131" s="3"/>
      <c r="J131" s="3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2" customHeight="1" x14ac:dyDescent="0.5">
      <c r="A132" s="5"/>
      <c r="C132" s="1"/>
      <c r="D132" s="1"/>
      <c r="E132" s="1"/>
      <c r="F132" s="1"/>
      <c r="G132" s="3"/>
      <c r="H132" s="3"/>
      <c r="I132" s="3"/>
      <c r="J132" s="3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2" customHeight="1" x14ac:dyDescent="0.5">
      <c r="C133" s="1"/>
      <c r="D133" s="1"/>
      <c r="E133" s="1"/>
      <c r="F133" s="1"/>
      <c r="G133" s="3"/>
      <c r="H133" s="3"/>
      <c r="I133" s="3"/>
      <c r="J133" s="3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2" customHeight="1" x14ac:dyDescent="0.5">
      <c r="C134" s="1"/>
      <c r="D134" s="1"/>
      <c r="E134" s="1"/>
      <c r="F134" s="1"/>
      <c r="G134" s="3"/>
      <c r="H134" s="3"/>
      <c r="I134" s="3"/>
      <c r="J134" s="3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2" customHeight="1" x14ac:dyDescent="0.5">
      <c r="C135" s="1"/>
      <c r="D135" s="1"/>
      <c r="E135" s="1"/>
      <c r="F135" s="1"/>
      <c r="G135" s="3"/>
      <c r="H135" s="3"/>
      <c r="I135" s="3"/>
      <c r="J135" s="3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2" customHeight="1" x14ac:dyDescent="0.5">
      <c r="C136" s="1"/>
      <c r="D136" s="1"/>
      <c r="E136" s="1"/>
      <c r="F136" s="1"/>
      <c r="G136" s="3"/>
      <c r="H136" s="3"/>
      <c r="I136" s="3"/>
      <c r="J136" s="3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2" customHeight="1" x14ac:dyDescent="0.5">
      <c r="C137" s="1"/>
      <c r="D137" s="1"/>
      <c r="E137" s="1"/>
      <c r="F137" s="1"/>
      <c r="G137" s="3"/>
      <c r="H137" s="3"/>
      <c r="I137" s="3"/>
      <c r="J137" s="3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2" customHeight="1" x14ac:dyDescent="0.5">
      <c r="C138" s="1"/>
      <c r="D138" s="1"/>
      <c r="E138" s="1"/>
      <c r="F138" s="1"/>
      <c r="G138" s="3"/>
      <c r="H138" s="3"/>
      <c r="I138" s="3"/>
      <c r="J138" s="3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2" customHeight="1" x14ac:dyDescent="0.5">
      <c r="C139" s="1"/>
      <c r="D139" s="1"/>
      <c r="E139" s="1"/>
      <c r="F139" s="1"/>
      <c r="G139" s="3"/>
      <c r="H139" s="3"/>
      <c r="I139" s="3"/>
      <c r="J139" s="3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2" customHeight="1" x14ac:dyDescent="0.5">
      <c r="C140" s="1"/>
      <c r="D140" s="1"/>
      <c r="E140" s="1"/>
      <c r="F140" s="1"/>
      <c r="G140" s="3"/>
      <c r="H140" s="3"/>
      <c r="I140" s="3"/>
      <c r="J140" s="3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2" customHeight="1" x14ac:dyDescent="0.5">
      <c r="C141" s="1"/>
      <c r="D141" s="1"/>
      <c r="E141" s="1"/>
      <c r="F141" s="1"/>
      <c r="G141" s="3"/>
      <c r="H141" s="3"/>
      <c r="I141" s="3"/>
      <c r="J141" s="3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2" customHeight="1" x14ac:dyDescent="0.5">
      <c r="C142" s="1"/>
      <c r="D142" s="1"/>
      <c r="E142" s="1"/>
      <c r="F142" s="1"/>
      <c r="G142" s="3"/>
      <c r="H142" s="3"/>
      <c r="I142" s="3"/>
      <c r="J142" s="3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2" customHeight="1" x14ac:dyDescent="0.5">
      <c r="C143" s="1"/>
      <c r="D143" s="1"/>
      <c r="E143" s="1"/>
      <c r="F143" s="1"/>
      <c r="G143" s="3"/>
      <c r="H143" s="3"/>
      <c r="I143" s="3"/>
      <c r="J143" s="3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2" customHeight="1" x14ac:dyDescent="0.5">
      <c r="C144" s="1"/>
      <c r="D144" s="1"/>
      <c r="E144" s="1"/>
      <c r="F144" s="1"/>
      <c r="G144" s="3"/>
      <c r="H144" s="3"/>
      <c r="I144" s="3"/>
      <c r="J144" s="3"/>
      <c r="K144" s="1"/>
      <c r="L144" s="1"/>
      <c r="M144" s="1"/>
      <c r="N144" s="1"/>
      <c r="O144" s="1"/>
      <c r="P144" s="1"/>
      <c r="Q144" s="1"/>
      <c r="R144" s="1"/>
      <c r="S144" s="1"/>
    </row>
    <row r="145" spans="3:19" ht="12" customHeight="1" x14ac:dyDescent="0.5">
      <c r="C145" s="1"/>
      <c r="D145" s="1"/>
      <c r="E145" s="1"/>
      <c r="F145" s="1"/>
      <c r="G145" s="3"/>
      <c r="H145" s="3"/>
      <c r="I145" s="3"/>
      <c r="J145" s="3"/>
      <c r="K145" s="1"/>
      <c r="L145" s="1"/>
      <c r="M145" s="1"/>
      <c r="N145" s="1"/>
      <c r="O145" s="1"/>
      <c r="P145" s="1"/>
      <c r="Q145" s="1"/>
      <c r="R145" s="1"/>
      <c r="S145" s="1"/>
    </row>
    <row r="146" spans="3:19" ht="12" customHeight="1" x14ac:dyDescent="0.5">
      <c r="C146" s="1"/>
      <c r="D146" s="1"/>
      <c r="E146" s="1"/>
      <c r="F146" s="1"/>
      <c r="G146" s="3"/>
      <c r="H146" s="3"/>
      <c r="I146" s="3"/>
      <c r="J146" s="3"/>
      <c r="K146" s="1"/>
      <c r="L146" s="1"/>
      <c r="M146" s="1"/>
      <c r="N146" s="1"/>
      <c r="O146" s="1"/>
      <c r="P146" s="1"/>
      <c r="Q146" s="1"/>
      <c r="R146" s="1"/>
      <c r="S146" s="1"/>
    </row>
    <row r="147" spans="3:19" ht="12" customHeight="1" x14ac:dyDescent="0.5">
      <c r="C147" s="1"/>
      <c r="D147" s="1"/>
      <c r="E147" s="1"/>
      <c r="F147" s="1"/>
      <c r="G147" s="3"/>
      <c r="H147" s="3"/>
      <c r="I147" s="3"/>
      <c r="J147" s="3"/>
      <c r="K147" s="1"/>
      <c r="L147" s="1"/>
      <c r="M147" s="1"/>
      <c r="N147" s="1"/>
      <c r="O147" s="1"/>
      <c r="P147" s="1"/>
      <c r="Q147" s="1"/>
      <c r="R147" s="1"/>
      <c r="S147" s="1"/>
    </row>
    <row r="148" spans="3:19" ht="12" customHeight="1" x14ac:dyDescent="0.5">
      <c r="C148" s="1"/>
      <c r="D148" s="1"/>
      <c r="E148" s="1"/>
      <c r="F148" s="1"/>
      <c r="G148" s="3"/>
      <c r="H148" s="3"/>
      <c r="I148" s="3"/>
      <c r="J148" s="3"/>
      <c r="K148" s="1"/>
      <c r="L148" s="1"/>
      <c r="M148" s="1"/>
      <c r="N148" s="1"/>
      <c r="O148" s="1"/>
      <c r="P148" s="1"/>
      <c r="Q148" s="1"/>
      <c r="R148" s="1"/>
      <c r="S148" s="1"/>
    </row>
    <row r="149" spans="3:19" ht="12" customHeight="1" x14ac:dyDescent="0.5">
      <c r="C149" s="1"/>
      <c r="D149" s="1"/>
      <c r="E149" s="1"/>
      <c r="F149" s="1"/>
      <c r="G149" s="3"/>
      <c r="H149" s="3"/>
      <c r="I149" s="3"/>
      <c r="J149" s="3"/>
      <c r="K149" s="1"/>
      <c r="L149" s="1"/>
      <c r="M149" s="1"/>
      <c r="N149" s="1"/>
      <c r="O149" s="1"/>
      <c r="P149" s="1"/>
      <c r="Q149" s="1"/>
      <c r="R149" s="1"/>
      <c r="S149" s="1"/>
    </row>
    <row r="150" spans="3:19" ht="12" customHeight="1" x14ac:dyDescent="0.5">
      <c r="C150" s="1"/>
      <c r="D150" s="1"/>
      <c r="E150" s="1"/>
      <c r="F150" s="1"/>
      <c r="G150" s="3"/>
      <c r="H150" s="3"/>
      <c r="I150" s="3"/>
      <c r="J150" s="3"/>
      <c r="K150" s="1"/>
      <c r="L150" s="1"/>
      <c r="M150" s="1"/>
      <c r="N150" s="1"/>
      <c r="O150" s="1"/>
      <c r="P150" s="1"/>
      <c r="Q150" s="1"/>
      <c r="R150" s="1"/>
      <c r="S150" s="1"/>
    </row>
    <row r="151" spans="3:19" ht="12" customHeight="1" x14ac:dyDescent="0.5">
      <c r="C151" s="1"/>
      <c r="D151" s="1"/>
      <c r="E151" s="1"/>
      <c r="F151" s="1"/>
      <c r="G151" s="3"/>
      <c r="H151" s="3"/>
      <c r="I151" s="3"/>
      <c r="J151" s="3"/>
      <c r="K151" s="1"/>
      <c r="L151" s="1"/>
      <c r="M151" s="1"/>
      <c r="N151" s="1"/>
      <c r="O151" s="1"/>
      <c r="P151" s="1"/>
      <c r="Q151" s="1"/>
      <c r="R151" s="1"/>
      <c r="S151" s="1"/>
    </row>
    <row r="152" spans="3:19" ht="12" customHeight="1" x14ac:dyDescent="0.5">
      <c r="C152" s="1"/>
      <c r="D152" s="1"/>
      <c r="E152" s="1"/>
      <c r="F152" s="1"/>
      <c r="G152" s="3"/>
      <c r="H152" s="3"/>
      <c r="I152" s="3"/>
      <c r="J152" s="3"/>
      <c r="K152" s="1"/>
      <c r="L152" s="1"/>
      <c r="M152" s="1"/>
      <c r="N152" s="1"/>
      <c r="O152" s="1"/>
      <c r="P152" s="1"/>
      <c r="Q152" s="1"/>
      <c r="R152" s="1"/>
      <c r="S152" s="1"/>
    </row>
    <row r="153" spans="3:19" ht="12" customHeight="1" x14ac:dyDescent="0.5">
      <c r="C153" s="1"/>
      <c r="D153" s="1"/>
      <c r="E153" s="1"/>
      <c r="F153" s="1"/>
      <c r="G153" s="3"/>
      <c r="H153" s="3"/>
      <c r="I153" s="3"/>
      <c r="J153" s="3"/>
      <c r="K153" s="1"/>
      <c r="L153" s="1"/>
      <c r="M153" s="1"/>
      <c r="N153" s="1"/>
      <c r="O153" s="1"/>
      <c r="P153" s="1"/>
      <c r="Q153" s="1"/>
      <c r="R153" s="1"/>
      <c r="S153" s="1"/>
    </row>
    <row r="154" spans="3:19" ht="12" customHeight="1" x14ac:dyDescent="0.5">
      <c r="C154" s="1"/>
      <c r="D154" s="1"/>
      <c r="E154" s="1"/>
      <c r="F154" s="1"/>
      <c r="G154" s="3"/>
      <c r="H154" s="3"/>
      <c r="I154" s="3"/>
      <c r="J154" s="3"/>
      <c r="K154" s="1"/>
      <c r="L154" s="1"/>
      <c r="M154" s="1"/>
      <c r="N154" s="1"/>
      <c r="O154" s="1"/>
      <c r="P154" s="1"/>
      <c r="Q154" s="1"/>
      <c r="R154" s="1"/>
      <c r="S154" s="1"/>
    </row>
    <row r="155" spans="3:19" ht="12" customHeight="1" x14ac:dyDescent="0.5">
      <c r="C155" s="1"/>
      <c r="D155" s="1"/>
      <c r="E155" s="1"/>
      <c r="F155" s="1"/>
      <c r="G155" s="3"/>
      <c r="H155" s="3"/>
      <c r="I155" s="3"/>
      <c r="J155" s="3"/>
      <c r="K155" s="1"/>
      <c r="L155" s="1"/>
      <c r="M155" s="1"/>
      <c r="N155" s="1"/>
      <c r="O155" s="1"/>
      <c r="P155" s="1"/>
      <c r="Q155" s="1"/>
      <c r="R155" s="1"/>
      <c r="S155" s="1"/>
    </row>
    <row r="156" spans="3:19" ht="12" customHeight="1" x14ac:dyDescent="0.5">
      <c r="C156" s="1"/>
      <c r="D156" s="1"/>
      <c r="E156" s="1"/>
      <c r="F156" s="1"/>
      <c r="G156" s="3"/>
      <c r="H156" s="3"/>
      <c r="I156" s="3"/>
      <c r="J156" s="3"/>
      <c r="K156" s="1"/>
      <c r="L156" s="1"/>
      <c r="M156" s="1"/>
      <c r="N156" s="1"/>
      <c r="O156" s="1"/>
      <c r="P156" s="1"/>
      <c r="Q156" s="1"/>
      <c r="R156" s="1"/>
      <c r="S156" s="1"/>
    </row>
    <row r="157" spans="3:19" ht="12" customHeight="1" x14ac:dyDescent="0.5">
      <c r="C157" s="1"/>
      <c r="D157" s="1"/>
      <c r="E157" s="1"/>
      <c r="F157" s="1"/>
      <c r="G157" s="3"/>
      <c r="H157" s="3"/>
      <c r="I157" s="3"/>
      <c r="J157" s="3"/>
      <c r="K157" s="1"/>
      <c r="L157" s="1"/>
      <c r="M157" s="1"/>
      <c r="N157" s="1"/>
      <c r="O157" s="1"/>
      <c r="P157" s="1"/>
      <c r="Q157" s="1"/>
      <c r="R157" s="1"/>
      <c r="S157" s="1"/>
    </row>
    <row r="158" spans="3:19" ht="12" customHeight="1" x14ac:dyDescent="0.5">
      <c r="C158" s="1"/>
      <c r="D158" s="1"/>
      <c r="E158" s="1"/>
      <c r="F158" s="1"/>
      <c r="G158" s="3"/>
      <c r="H158" s="3"/>
      <c r="I158" s="3"/>
      <c r="J158" s="3"/>
      <c r="K158" s="1"/>
      <c r="L158" s="1"/>
      <c r="M158" s="1"/>
      <c r="N158" s="1"/>
      <c r="O158" s="1"/>
      <c r="P158" s="1"/>
      <c r="Q158" s="1"/>
      <c r="R158" s="1"/>
      <c r="S158" s="1"/>
    </row>
    <row r="159" spans="3:19" ht="12" customHeight="1" x14ac:dyDescent="0.5">
      <c r="C159" s="1"/>
      <c r="D159" s="1"/>
      <c r="E159" s="1"/>
      <c r="F159" s="1"/>
      <c r="G159" s="3"/>
      <c r="H159" s="3"/>
      <c r="I159" s="3"/>
      <c r="J159" s="3"/>
      <c r="K159" s="1"/>
      <c r="L159" s="1"/>
      <c r="M159" s="1"/>
      <c r="N159" s="1"/>
      <c r="O159" s="1"/>
      <c r="P159" s="1"/>
      <c r="Q159" s="1"/>
      <c r="R159" s="1"/>
      <c r="S159" s="1"/>
    </row>
    <row r="160" spans="3:19" ht="12" customHeight="1" x14ac:dyDescent="0.5">
      <c r="C160" s="1"/>
      <c r="D160" s="1"/>
      <c r="E160" s="1"/>
      <c r="F160" s="1"/>
      <c r="G160" s="3"/>
      <c r="H160" s="3"/>
      <c r="I160" s="3"/>
      <c r="J160" s="3"/>
      <c r="K160" s="1"/>
      <c r="L160" s="1"/>
      <c r="M160" s="1"/>
      <c r="N160" s="1"/>
      <c r="O160" s="1"/>
      <c r="P160" s="1"/>
      <c r="Q160" s="1"/>
      <c r="R160" s="1"/>
      <c r="S160" s="1"/>
    </row>
    <row r="161" spans="3:19" ht="12" customHeight="1" x14ac:dyDescent="0.5">
      <c r="C161" s="1"/>
      <c r="D161" s="1"/>
      <c r="E161" s="1"/>
      <c r="F161" s="1"/>
      <c r="G161" s="3"/>
      <c r="H161" s="3"/>
      <c r="I161" s="3"/>
      <c r="J161" s="3"/>
      <c r="K161" s="1"/>
      <c r="L161" s="1"/>
      <c r="M161" s="1"/>
      <c r="N161" s="1"/>
      <c r="O161" s="1"/>
      <c r="P161" s="1"/>
      <c r="Q161" s="1"/>
      <c r="R161" s="1"/>
      <c r="S161" s="1"/>
    </row>
    <row r="162" spans="3:19" ht="12" customHeight="1" x14ac:dyDescent="0.5">
      <c r="C162" s="1"/>
      <c r="D162" s="1"/>
      <c r="E162" s="1"/>
      <c r="F162" s="1"/>
      <c r="G162" s="3"/>
      <c r="H162" s="3"/>
      <c r="I162" s="3"/>
      <c r="J162" s="3"/>
      <c r="K162" s="1"/>
      <c r="L162" s="1"/>
      <c r="M162" s="1"/>
      <c r="N162" s="1"/>
      <c r="O162" s="1"/>
      <c r="P162" s="1"/>
      <c r="Q162" s="1"/>
      <c r="R162" s="1"/>
      <c r="S162" s="1"/>
    </row>
    <row r="163" spans="3:19" ht="12" customHeight="1" x14ac:dyDescent="0.5">
      <c r="C163" s="1"/>
      <c r="D163" s="1"/>
      <c r="E163" s="1"/>
      <c r="F163" s="1"/>
      <c r="G163" s="3"/>
      <c r="H163" s="3"/>
      <c r="I163" s="3"/>
      <c r="J163" s="3"/>
      <c r="K163" s="1"/>
      <c r="L163" s="1"/>
      <c r="M163" s="1"/>
      <c r="N163" s="1"/>
      <c r="O163" s="1"/>
      <c r="P163" s="1"/>
      <c r="Q163" s="1"/>
      <c r="R163" s="1"/>
      <c r="S163" s="1"/>
    </row>
    <row r="164" spans="3:19" ht="12" customHeight="1" x14ac:dyDescent="0.5">
      <c r="C164" s="1"/>
      <c r="D164" s="1"/>
      <c r="E164" s="1"/>
      <c r="F164" s="1"/>
      <c r="G164" s="3"/>
      <c r="H164" s="3"/>
      <c r="I164" s="3"/>
      <c r="J164" s="3"/>
      <c r="K164" s="1"/>
      <c r="L164" s="1"/>
      <c r="M164" s="1"/>
      <c r="N164" s="1"/>
      <c r="O164" s="1"/>
      <c r="P164" s="1"/>
      <c r="Q164" s="1"/>
      <c r="R164" s="1"/>
      <c r="S164" s="1"/>
    </row>
    <row r="165" spans="3:19" ht="12" customHeight="1" x14ac:dyDescent="0.5">
      <c r="C165" s="1"/>
      <c r="D165" s="1"/>
      <c r="E165" s="1"/>
      <c r="F165" s="1"/>
      <c r="G165" s="3"/>
      <c r="H165" s="3"/>
      <c r="I165" s="3"/>
      <c r="J165" s="3"/>
      <c r="K165" s="1"/>
      <c r="L165" s="1"/>
      <c r="M165" s="1"/>
      <c r="N165" s="1"/>
      <c r="O165" s="1"/>
      <c r="P165" s="1"/>
      <c r="Q165" s="1"/>
      <c r="R165" s="1"/>
      <c r="S165" s="1"/>
    </row>
    <row r="166" spans="3:19" ht="12" customHeight="1" x14ac:dyDescent="0.5">
      <c r="C166" s="1"/>
      <c r="D166" s="1"/>
      <c r="E166" s="1"/>
      <c r="F166" s="1"/>
      <c r="G166" s="3"/>
      <c r="H166" s="3"/>
      <c r="I166" s="3"/>
      <c r="J166" s="3"/>
      <c r="K166" s="1"/>
      <c r="L166" s="1"/>
      <c r="M166" s="1"/>
      <c r="N166" s="1"/>
      <c r="O166" s="1"/>
      <c r="P166" s="1"/>
      <c r="Q166" s="1"/>
      <c r="R166" s="1"/>
      <c r="S166" s="1"/>
    </row>
    <row r="167" spans="3:19" ht="12" customHeight="1" x14ac:dyDescent="0.5">
      <c r="C167" s="1"/>
      <c r="D167" s="1"/>
      <c r="E167" s="1"/>
      <c r="F167" s="1"/>
      <c r="G167" s="3"/>
      <c r="H167" s="3"/>
      <c r="I167" s="3"/>
      <c r="J167" s="3"/>
      <c r="K167" s="1"/>
      <c r="L167" s="1"/>
      <c r="M167" s="1"/>
      <c r="N167" s="1"/>
      <c r="O167" s="1"/>
      <c r="P167" s="1"/>
      <c r="Q167" s="1"/>
      <c r="R167" s="1"/>
      <c r="S167" s="1"/>
    </row>
    <row r="168" spans="3:19" ht="12" customHeight="1" x14ac:dyDescent="0.5">
      <c r="C168" s="1"/>
      <c r="D168" s="1"/>
      <c r="E168" s="1"/>
      <c r="F168" s="1"/>
      <c r="G168" s="3"/>
      <c r="H168" s="3"/>
      <c r="I168" s="3"/>
      <c r="J168" s="3"/>
      <c r="K168" s="1"/>
      <c r="L168" s="1"/>
      <c r="M168" s="1"/>
      <c r="N168" s="1"/>
      <c r="O168" s="1"/>
      <c r="P168" s="1"/>
      <c r="Q168" s="1"/>
      <c r="R168" s="1"/>
      <c r="S168" s="1"/>
    </row>
    <row r="169" spans="3:19" ht="12" customHeight="1" x14ac:dyDescent="0.5">
      <c r="C169" s="1"/>
      <c r="D169" s="1"/>
      <c r="E169" s="1"/>
      <c r="F169" s="1"/>
      <c r="G169" s="3"/>
      <c r="H169" s="3"/>
      <c r="I169" s="3"/>
      <c r="J169" s="3"/>
      <c r="K169" s="1"/>
      <c r="L169" s="1"/>
      <c r="M169" s="1"/>
      <c r="N169" s="1"/>
      <c r="O169" s="1"/>
      <c r="P169" s="1"/>
      <c r="Q169" s="1"/>
      <c r="R169" s="1"/>
      <c r="S169" s="1"/>
    </row>
    <row r="170" spans="3:19" ht="12" customHeight="1" x14ac:dyDescent="0.5">
      <c r="C170" s="1"/>
      <c r="D170" s="1"/>
      <c r="E170" s="1"/>
      <c r="F170" s="1"/>
      <c r="G170" s="3"/>
      <c r="H170" s="3"/>
      <c r="I170" s="3"/>
      <c r="J170" s="3"/>
      <c r="K170" s="1"/>
      <c r="L170" s="1"/>
      <c r="M170" s="1"/>
      <c r="N170" s="1"/>
      <c r="O170" s="1"/>
      <c r="P170" s="1"/>
      <c r="Q170" s="1"/>
      <c r="R170" s="1"/>
      <c r="S170" s="1"/>
    </row>
    <row r="171" spans="3:19" ht="12" customHeight="1" x14ac:dyDescent="0.5">
      <c r="C171" s="1"/>
      <c r="D171" s="1"/>
      <c r="E171" s="1"/>
      <c r="F171" s="1"/>
      <c r="G171" s="3"/>
      <c r="H171" s="3"/>
      <c r="I171" s="3"/>
      <c r="J171" s="3"/>
      <c r="K171" s="1"/>
      <c r="L171" s="1"/>
      <c r="M171" s="1"/>
      <c r="N171" s="1"/>
      <c r="O171" s="1"/>
      <c r="P171" s="1"/>
      <c r="Q171" s="1"/>
      <c r="R171" s="1"/>
      <c r="S171" s="1"/>
    </row>
    <row r="172" spans="3:19" ht="12" customHeight="1" x14ac:dyDescent="0.5">
      <c r="C172" s="1"/>
      <c r="D172" s="1"/>
      <c r="E172" s="1"/>
      <c r="F172" s="1"/>
      <c r="G172" s="3"/>
      <c r="H172" s="3"/>
      <c r="I172" s="3"/>
      <c r="J172" s="3"/>
      <c r="K172" s="1"/>
      <c r="L172" s="1"/>
      <c r="M172" s="1"/>
      <c r="N172" s="1"/>
      <c r="O172" s="1"/>
      <c r="P172" s="1"/>
      <c r="Q172" s="1"/>
      <c r="R172" s="1"/>
      <c r="S172" s="1"/>
    </row>
    <row r="173" spans="3:19" ht="12" customHeight="1" x14ac:dyDescent="0.5">
      <c r="C173" s="1"/>
      <c r="D173" s="1"/>
      <c r="E173" s="1"/>
      <c r="F173" s="1"/>
      <c r="G173" s="3"/>
      <c r="H173" s="3"/>
      <c r="I173" s="3"/>
      <c r="J173" s="3"/>
      <c r="K173" s="1"/>
      <c r="L173" s="1"/>
      <c r="M173" s="1"/>
      <c r="N173" s="1"/>
      <c r="O173" s="1"/>
      <c r="P173" s="1"/>
      <c r="Q173" s="1"/>
      <c r="R173" s="1"/>
      <c r="S173" s="1"/>
    </row>
    <row r="174" spans="3:19" ht="12" customHeight="1" x14ac:dyDescent="0.5">
      <c r="C174" s="1"/>
      <c r="D174" s="1"/>
      <c r="E174" s="1"/>
      <c r="F174" s="1"/>
      <c r="G174" s="3"/>
      <c r="H174" s="3"/>
      <c r="I174" s="3"/>
      <c r="J174" s="3"/>
      <c r="K174" s="1"/>
      <c r="L174" s="1"/>
      <c r="M174" s="1"/>
      <c r="N174" s="1"/>
      <c r="O174" s="1"/>
      <c r="P174" s="1"/>
      <c r="Q174" s="1"/>
      <c r="R174" s="1"/>
      <c r="S174" s="1"/>
    </row>
    <row r="175" spans="3:19" ht="12" customHeight="1" x14ac:dyDescent="0.5">
      <c r="C175" s="1"/>
      <c r="D175" s="1"/>
      <c r="E175" s="1"/>
      <c r="F175" s="1"/>
      <c r="G175" s="3"/>
      <c r="H175" s="3"/>
      <c r="I175" s="3"/>
      <c r="J175" s="3"/>
      <c r="K175" s="1"/>
      <c r="L175" s="1"/>
      <c r="M175" s="1"/>
      <c r="N175" s="1"/>
      <c r="O175" s="1"/>
      <c r="P175" s="1"/>
      <c r="Q175" s="1"/>
      <c r="R175" s="1"/>
      <c r="S175" s="1"/>
    </row>
    <row r="176" spans="3:19" ht="12" customHeight="1" x14ac:dyDescent="0.5">
      <c r="C176" s="1"/>
      <c r="D176" s="1"/>
      <c r="E176" s="1"/>
      <c r="F176" s="1"/>
      <c r="G176" s="3"/>
      <c r="H176" s="3"/>
      <c r="I176" s="3"/>
      <c r="J176" s="3"/>
      <c r="K176" s="1"/>
      <c r="L176" s="1"/>
      <c r="M176" s="1"/>
      <c r="N176" s="1"/>
      <c r="O176" s="1"/>
      <c r="P176" s="1"/>
      <c r="Q176" s="1"/>
      <c r="R176" s="1"/>
      <c r="S176" s="1"/>
    </row>
    <row r="177" spans="3:19" ht="12" customHeight="1" x14ac:dyDescent="0.5">
      <c r="C177" s="1"/>
      <c r="D177" s="1"/>
      <c r="E177" s="1"/>
      <c r="F177" s="1"/>
      <c r="G177" s="3"/>
      <c r="H177" s="3"/>
      <c r="I177" s="3"/>
      <c r="J177" s="3"/>
      <c r="K177" s="1"/>
      <c r="L177" s="1"/>
      <c r="M177" s="1"/>
      <c r="N177" s="1"/>
      <c r="O177" s="1"/>
      <c r="P177" s="1"/>
      <c r="Q177" s="1"/>
      <c r="R177" s="1"/>
      <c r="S177" s="1"/>
    </row>
    <row r="178" spans="3:19" ht="12" customHeight="1" x14ac:dyDescent="0.5">
      <c r="C178" s="1"/>
      <c r="D178" s="1"/>
      <c r="E178" s="1"/>
      <c r="F178" s="1"/>
      <c r="G178" s="3"/>
      <c r="H178" s="3"/>
      <c r="I178" s="3"/>
      <c r="J178" s="3"/>
      <c r="K178" s="1"/>
      <c r="L178" s="1"/>
      <c r="M178" s="1"/>
      <c r="N178" s="1"/>
      <c r="O178" s="1"/>
      <c r="P178" s="1"/>
      <c r="Q178" s="1"/>
      <c r="R178" s="1"/>
      <c r="S178" s="1"/>
    </row>
    <row r="179" spans="3:19" ht="12" customHeight="1" x14ac:dyDescent="0.5">
      <c r="C179" s="1"/>
      <c r="D179" s="1"/>
      <c r="E179" s="1"/>
      <c r="F179" s="1"/>
      <c r="G179" s="3"/>
      <c r="H179" s="3"/>
      <c r="I179" s="3"/>
      <c r="J179" s="3"/>
      <c r="K179" s="1"/>
      <c r="L179" s="1"/>
      <c r="M179" s="1"/>
      <c r="N179" s="1"/>
      <c r="O179" s="1"/>
      <c r="P179" s="1"/>
      <c r="Q179" s="1"/>
      <c r="R179" s="1"/>
      <c r="S179" s="1"/>
    </row>
    <row r="180" spans="3:19" ht="12" customHeight="1" x14ac:dyDescent="0.5">
      <c r="C180" s="1"/>
      <c r="D180" s="1"/>
      <c r="E180" s="1"/>
      <c r="F180" s="1"/>
      <c r="G180" s="3"/>
      <c r="H180" s="3"/>
      <c r="I180" s="3"/>
      <c r="J180" s="3"/>
      <c r="K180" s="1"/>
      <c r="L180" s="1"/>
      <c r="M180" s="1"/>
      <c r="N180" s="1"/>
      <c r="O180" s="1"/>
      <c r="P180" s="1"/>
      <c r="Q180" s="1"/>
      <c r="R180" s="1"/>
      <c r="S180" s="1"/>
    </row>
    <row r="181" spans="3:19" ht="12" customHeight="1" x14ac:dyDescent="0.5">
      <c r="C181" s="1"/>
      <c r="D181" s="1"/>
      <c r="E181" s="1"/>
      <c r="F181" s="1"/>
      <c r="G181" s="3"/>
      <c r="H181" s="3"/>
      <c r="I181" s="3"/>
      <c r="J181" s="3"/>
      <c r="K181" s="1"/>
      <c r="L181" s="1"/>
      <c r="M181" s="1"/>
      <c r="N181" s="1"/>
      <c r="O181" s="1"/>
      <c r="P181" s="1"/>
      <c r="Q181" s="1"/>
      <c r="R181" s="1"/>
      <c r="S181" s="1"/>
    </row>
    <row r="182" spans="3:19" ht="12" customHeight="1" x14ac:dyDescent="0.5">
      <c r="C182" s="1"/>
      <c r="D182" s="1"/>
      <c r="E182" s="1"/>
      <c r="F182" s="1"/>
      <c r="G182" s="3"/>
      <c r="H182" s="3"/>
      <c r="I182" s="3"/>
      <c r="J182" s="3"/>
      <c r="K182" s="1"/>
      <c r="L182" s="1"/>
      <c r="M182" s="1"/>
      <c r="N182" s="1"/>
      <c r="O182" s="1"/>
      <c r="P182" s="1"/>
      <c r="Q182" s="1"/>
      <c r="R182" s="1"/>
      <c r="S182" s="1"/>
    </row>
    <row r="183" spans="3:19" ht="12" customHeight="1" x14ac:dyDescent="0.5">
      <c r="C183" s="1"/>
      <c r="D183" s="1"/>
      <c r="E183" s="1"/>
      <c r="F183" s="1"/>
      <c r="G183" s="3"/>
      <c r="H183" s="3"/>
      <c r="I183" s="3"/>
      <c r="J183" s="3"/>
      <c r="K183" s="1"/>
      <c r="L183" s="1"/>
      <c r="M183" s="1"/>
      <c r="N183" s="1"/>
      <c r="O183" s="1"/>
      <c r="P183" s="1"/>
      <c r="Q183" s="1"/>
      <c r="R183" s="1"/>
      <c r="S183" s="1"/>
    </row>
    <row r="184" spans="3:19" ht="12" customHeight="1" x14ac:dyDescent="0.5">
      <c r="C184" s="1"/>
      <c r="D184" s="1"/>
      <c r="E184" s="1"/>
      <c r="F184" s="1"/>
      <c r="G184" s="3"/>
      <c r="H184" s="3"/>
      <c r="I184" s="3"/>
      <c r="J184" s="3"/>
      <c r="K184" s="1"/>
      <c r="L184" s="1"/>
      <c r="M184" s="1"/>
      <c r="N184" s="1"/>
      <c r="O184" s="1"/>
      <c r="P184" s="1"/>
      <c r="Q184" s="1"/>
      <c r="R184" s="1"/>
      <c r="S184" s="1"/>
    </row>
    <row r="185" spans="3:19" ht="12" customHeight="1" x14ac:dyDescent="0.5">
      <c r="C185" s="1"/>
      <c r="D185" s="1"/>
      <c r="E185" s="1"/>
      <c r="F185" s="1"/>
      <c r="G185" s="3"/>
      <c r="H185" s="3"/>
      <c r="I185" s="3"/>
      <c r="J185" s="3"/>
      <c r="K185" s="1"/>
      <c r="L185" s="1"/>
      <c r="M185" s="1"/>
      <c r="N185" s="1"/>
      <c r="O185" s="1"/>
      <c r="P185" s="1"/>
      <c r="Q185" s="1"/>
      <c r="R185" s="1"/>
      <c r="S185" s="1"/>
    </row>
    <row r="186" spans="3:19" ht="12" customHeight="1" x14ac:dyDescent="0.5">
      <c r="C186" s="1"/>
      <c r="D186" s="1"/>
      <c r="E186" s="1"/>
      <c r="F186" s="1"/>
      <c r="G186" s="3"/>
      <c r="H186" s="3"/>
      <c r="I186" s="3"/>
      <c r="J186" s="3"/>
      <c r="K186" s="1"/>
      <c r="L186" s="1"/>
      <c r="M186" s="1"/>
      <c r="N186" s="1"/>
      <c r="O186" s="1"/>
      <c r="P186" s="1"/>
      <c r="Q186" s="1"/>
      <c r="R186" s="1"/>
      <c r="S186" s="1"/>
    </row>
    <row r="187" spans="3:19" ht="12" customHeight="1" x14ac:dyDescent="0.5">
      <c r="C187" s="1"/>
      <c r="D187" s="1"/>
      <c r="E187" s="1"/>
      <c r="F187" s="1"/>
      <c r="G187" s="3"/>
      <c r="H187" s="3"/>
      <c r="I187" s="3"/>
      <c r="J187" s="3"/>
      <c r="K187" s="1"/>
      <c r="L187" s="1"/>
      <c r="M187" s="1"/>
      <c r="N187" s="1"/>
      <c r="O187" s="1"/>
      <c r="P187" s="1"/>
      <c r="Q187" s="1"/>
      <c r="R187" s="1"/>
      <c r="S187" s="1"/>
    </row>
    <row r="188" spans="3:19" ht="12" customHeight="1" x14ac:dyDescent="0.5">
      <c r="C188" s="1"/>
      <c r="D188" s="1"/>
      <c r="E188" s="1"/>
      <c r="F188" s="1"/>
      <c r="G188" s="3"/>
      <c r="H188" s="3"/>
      <c r="I188" s="3"/>
      <c r="J188" s="3"/>
      <c r="K188" s="1"/>
      <c r="L188" s="1"/>
      <c r="M188" s="1"/>
      <c r="N188" s="1"/>
      <c r="O188" s="1"/>
      <c r="P188" s="1"/>
      <c r="Q188" s="1"/>
      <c r="R188" s="1"/>
      <c r="S188" s="1"/>
    </row>
    <row r="189" spans="3:19" ht="12" customHeight="1" x14ac:dyDescent="0.5">
      <c r="C189" s="1"/>
      <c r="D189" s="1"/>
      <c r="E189" s="1"/>
      <c r="F189" s="1"/>
      <c r="G189" s="3"/>
      <c r="H189" s="3"/>
      <c r="I189" s="3"/>
      <c r="J189" s="3"/>
      <c r="K189" s="1"/>
      <c r="L189" s="1"/>
      <c r="M189" s="1"/>
      <c r="N189" s="1"/>
      <c r="O189" s="1"/>
      <c r="P189" s="1"/>
      <c r="Q189" s="1"/>
      <c r="R189" s="1"/>
      <c r="S189" s="1"/>
    </row>
    <row r="190" spans="3:19" ht="12" customHeight="1" x14ac:dyDescent="0.5">
      <c r="C190" s="1"/>
      <c r="D190" s="1"/>
      <c r="E190" s="1"/>
      <c r="F190" s="1"/>
      <c r="G190" s="3"/>
      <c r="H190" s="3"/>
      <c r="I190" s="3"/>
      <c r="J190" s="3"/>
      <c r="K190" s="1"/>
      <c r="L190" s="1"/>
      <c r="M190" s="1"/>
      <c r="N190" s="1"/>
      <c r="O190" s="1"/>
      <c r="P190" s="1"/>
      <c r="Q190" s="1"/>
      <c r="R190" s="1"/>
      <c r="S190" s="1"/>
    </row>
    <row r="191" spans="3:19" ht="12" customHeight="1" x14ac:dyDescent="0.5">
      <c r="C191" s="1"/>
      <c r="D191" s="1"/>
      <c r="E191" s="1"/>
      <c r="F191" s="1"/>
      <c r="G191" s="3"/>
      <c r="H191" s="3"/>
      <c r="I191" s="3"/>
      <c r="J191" s="3"/>
      <c r="K191" s="1"/>
      <c r="L191" s="1"/>
      <c r="M191" s="1"/>
      <c r="N191" s="1"/>
      <c r="O191" s="1"/>
      <c r="P191" s="1"/>
      <c r="Q191" s="1"/>
      <c r="R191" s="1"/>
      <c r="S191" s="1"/>
    </row>
    <row r="192" spans="3:19" ht="12" customHeight="1" x14ac:dyDescent="0.5">
      <c r="C192" s="1"/>
      <c r="D192" s="1"/>
      <c r="E192" s="1"/>
      <c r="F192" s="1"/>
      <c r="G192" s="3"/>
      <c r="H192" s="3"/>
      <c r="I192" s="3"/>
      <c r="J192" s="3"/>
      <c r="K192" s="1"/>
      <c r="L192" s="1"/>
      <c r="M192" s="1"/>
      <c r="N192" s="1"/>
      <c r="O192" s="1"/>
      <c r="P192" s="1"/>
      <c r="Q192" s="1"/>
      <c r="R192" s="1"/>
      <c r="S192" s="1"/>
    </row>
    <row r="193" spans="3:19" ht="12" customHeight="1" x14ac:dyDescent="0.5">
      <c r="C193" s="1"/>
      <c r="D193" s="1"/>
      <c r="E193" s="1"/>
      <c r="F193" s="1"/>
      <c r="G193" s="3"/>
      <c r="H193" s="3"/>
      <c r="I193" s="3"/>
      <c r="J193" s="3"/>
      <c r="K193" s="1"/>
      <c r="L193" s="1"/>
      <c r="M193" s="1"/>
      <c r="N193" s="1"/>
      <c r="O193" s="1"/>
      <c r="P193" s="1"/>
      <c r="Q193" s="1"/>
      <c r="R193" s="1"/>
      <c r="S193" s="1"/>
    </row>
    <row r="194" spans="3:19" ht="12" customHeight="1" x14ac:dyDescent="0.5">
      <c r="C194" s="1"/>
      <c r="D194" s="1"/>
      <c r="E194" s="1"/>
      <c r="F194" s="1"/>
      <c r="G194" s="3"/>
      <c r="H194" s="3"/>
      <c r="I194" s="3"/>
      <c r="J194" s="3"/>
      <c r="K194" s="1"/>
      <c r="L194" s="1"/>
      <c r="M194" s="1"/>
      <c r="N194" s="1"/>
      <c r="O194" s="1"/>
      <c r="P194" s="1"/>
      <c r="Q194" s="1"/>
      <c r="R194" s="1"/>
      <c r="S194" s="1"/>
    </row>
    <row r="195" spans="3:19" ht="12" customHeight="1" x14ac:dyDescent="0.5">
      <c r="C195" s="1"/>
      <c r="D195" s="1"/>
      <c r="E195" s="1"/>
      <c r="F195" s="1"/>
      <c r="G195" s="3"/>
      <c r="H195" s="3"/>
      <c r="I195" s="3"/>
      <c r="J195" s="3"/>
      <c r="K195" s="1"/>
      <c r="L195" s="1"/>
      <c r="M195" s="1"/>
      <c r="N195" s="1"/>
      <c r="O195" s="1"/>
      <c r="P195" s="1"/>
      <c r="Q195" s="1"/>
      <c r="R195" s="1"/>
      <c r="S195" s="1"/>
    </row>
    <row r="196" spans="3:19" ht="12" customHeight="1" x14ac:dyDescent="0.5">
      <c r="C196" s="1"/>
      <c r="D196" s="1"/>
      <c r="E196" s="1"/>
      <c r="F196" s="1"/>
      <c r="G196" s="3"/>
      <c r="H196" s="3"/>
      <c r="I196" s="3"/>
      <c r="J196" s="3"/>
      <c r="K196" s="1"/>
      <c r="L196" s="1"/>
      <c r="M196" s="1"/>
      <c r="N196" s="1"/>
      <c r="O196" s="1"/>
      <c r="P196" s="1"/>
      <c r="Q196" s="1"/>
      <c r="R196" s="1"/>
      <c r="S196" s="1"/>
    </row>
    <row r="197" spans="3:19" ht="12" customHeight="1" x14ac:dyDescent="0.5">
      <c r="C197" s="1"/>
      <c r="D197" s="1"/>
      <c r="E197" s="1"/>
      <c r="F197" s="1"/>
      <c r="G197" s="3"/>
      <c r="H197" s="3"/>
      <c r="I197" s="3"/>
      <c r="J197" s="3"/>
      <c r="K197" s="1"/>
      <c r="L197" s="1"/>
      <c r="M197" s="1"/>
      <c r="N197" s="1"/>
      <c r="O197" s="1"/>
      <c r="P197" s="1"/>
      <c r="Q197" s="1"/>
      <c r="R197" s="1"/>
      <c r="S197" s="1"/>
    </row>
    <row r="198" spans="3:19" ht="12" customHeight="1" x14ac:dyDescent="0.5">
      <c r="C198" s="1"/>
      <c r="D198" s="1"/>
      <c r="E198" s="1"/>
      <c r="F198" s="1"/>
      <c r="G198" s="3"/>
      <c r="H198" s="3"/>
      <c r="I198" s="3"/>
      <c r="J198" s="3"/>
      <c r="K198" s="1"/>
      <c r="L198" s="1"/>
      <c r="M198" s="1"/>
      <c r="N198" s="1"/>
      <c r="O198" s="1"/>
      <c r="P198" s="1"/>
      <c r="Q198" s="1"/>
      <c r="R198" s="1"/>
      <c r="S198" s="1"/>
    </row>
    <row r="199" spans="3:19" ht="12" customHeight="1" x14ac:dyDescent="0.5">
      <c r="C199" s="1"/>
      <c r="D199" s="1"/>
      <c r="E199" s="1"/>
      <c r="F199" s="1"/>
      <c r="G199" s="3"/>
      <c r="H199" s="3"/>
      <c r="I199" s="3"/>
      <c r="J199" s="3"/>
      <c r="K199" s="1"/>
      <c r="L199" s="1"/>
      <c r="M199" s="1"/>
      <c r="N199" s="1"/>
      <c r="O199" s="1"/>
      <c r="P199" s="1"/>
      <c r="Q199" s="1"/>
      <c r="R199" s="1"/>
      <c r="S199" s="1"/>
    </row>
    <row r="200" spans="3:19" ht="12" customHeight="1" x14ac:dyDescent="0.5">
      <c r="C200" s="1"/>
      <c r="D200" s="1"/>
      <c r="E200" s="1"/>
      <c r="F200" s="1"/>
      <c r="G200" s="3"/>
      <c r="H200" s="3"/>
      <c r="I200" s="3"/>
      <c r="J200" s="3"/>
      <c r="K200" s="1"/>
      <c r="L200" s="1"/>
      <c r="M200" s="1"/>
      <c r="N200" s="1"/>
      <c r="O200" s="1"/>
      <c r="P200" s="1"/>
      <c r="Q200" s="1"/>
      <c r="R200" s="1"/>
      <c r="S200" s="1"/>
    </row>
    <row r="201" spans="3:19" ht="12" customHeight="1" x14ac:dyDescent="0.5">
      <c r="C201" s="1"/>
      <c r="D201" s="1"/>
      <c r="E201" s="1"/>
      <c r="F201" s="1"/>
      <c r="G201" s="3"/>
      <c r="H201" s="3"/>
      <c r="I201" s="3"/>
      <c r="J201" s="3"/>
      <c r="K201" s="1"/>
      <c r="L201" s="1"/>
      <c r="M201" s="1"/>
      <c r="N201" s="1"/>
      <c r="O201" s="1"/>
      <c r="P201" s="1"/>
      <c r="Q201" s="1"/>
      <c r="R201" s="1"/>
      <c r="S201" s="1"/>
    </row>
    <row r="202" spans="3:19" ht="12" customHeight="1" x14ac:dyDescent="0.5">
      <c r="C202" s="1"/>
      <c r="D202" s="1"/>
      <c r="E202" s="1"/>
      <c r="F202" s="1"/>
      <c r="G202" s="3"/>
      <c r="H202" s="3"/>
      <c r="I202" s="3"/>
      <c r="J202" s="3"/>
      <c r="K202" s="1"/>
      <c r="L202" s="1"/>
      <c r="M202" s="1"/>
      <c r="N202" s="1"/>
      <c r="O202" s="1"/>
      <c r="P202" s="1"/>
      <c r="Q202" s="1"/>
      <c r="R202" s="1"/>
      <c r="S202" s="1"/>
    </row>
    <row r="203" spans="3:19" ht="12" customHeight="1" x14ac:dyDescent="0.5">
      <c r="C203" s="1"/>
      <c r="D203" s="1"/>
      <c r="E203" s="1"/>
      <c r="F203" s="1"/>
      <c r="G203" s="3"/>
      <c r="H203" s="3"/>
      <c r="I203" s="3"/>
      <c r="J203" s="3"/>
      <c r="K203" s="1"/>
      <c r="L203" s="1"/>
      <c r="M203" s="1"/>
      <c r="N203" s="1"/>
      <c r="O203" s="1"/>
      <c r="P203" s="1"/>
      <c r="Q203" s="1"/>
      <c r="R203" s="1"/>
      <c r="S203" s="1"/>
    </row>
    <row r="204" spans="3:19" ht="12" customHeight="1" x14ac:dyDescent="0.5">
      <c r="C204" s="1"/>
      <c r="D204" s="1"/>
      <c r="E204" s="1"/>
      <c r="F204" s="1"/>
      <c r="G204" s="3"/>
      <c r="H204" s="3"/>
      <c r="I204" s="3"/>
      <c r="J204" s="3"/>
      <c r="K204" s="1"/>
      <c r="L204" s="1"/>
      <c r="M204" s="1"/>
      <c r="N204" s="1"/>
      <c r="O204" s="1"/>
      <c r="P204" s="1"/>
      <c r="Q204" s="1"/>
      <c r="R204" s="1"/>
      <c r="S204" s="1"/>
    </row>
    <row r="205" spans="3:19" ht="12" customHeight="1" x14ac:dyDescent="0.5">
      <c r="C205" s="1"/>
      <c r="D205" s="1"/>
      <c r="E205" s="1"/>
      <c r="F205" s="1"/>
      <c r="G205" s="3"/>
      <c r="H205" s="3"/>
      <c r="I205" s="3"/>
      <c r="J205" s="3"/>
      <c r="K205" s="1"/>
      <c r="L205" s="1"/>
      <c r="M205" s="1"/>
      <c r="N205" s="1"/>
      <c r="O205" s="1"/>
      <c r="P205" s="1"/>
      <c r="Q205" s="1"/>
      <c r="R205" s="1"/>
      <c r="S205" s="1"/>
    </row>
    <row r="206" spans="3:19" ht="12" customHeight="1" x14ac:dyDescent="0.5">
      <c r="C206" s="1"/>
      <c r="D206" s="1"/>
      <c r="E206" s="1"/>
      <c r="F206" s="1"/>
      <c r="G206" s="3"/>
      <c r="H206" s="3"/>
      <c r="I206" s="3"/>
      <c r="J206" s="3"/>
      <c r="K206" s="1"/>
      <c r="L206" s="1"/>
      <c r="M206" s="1"/>
      <c r="N206" s="1"/>
      <c r="O206" s="1"/>
      <c r="P206" s="1"/>
      <c r="Q206" s="1"/>
      <c r="R206" s="1"/>
      <c r="S206" s="1"/>
    </row>
    <row r="207" spans="3:19" ht="12" customHeight="1" x14ac:dyDescent="0.5">
      <c r="C207" s="1"/>
      <c r="D207" s="1"/>
      <c r="E207" s="1"/>
      <c r="F207" s="1"/>
      <c r="G207" s="3"/>
      <c r="H207" s="3"/>
      <c r="I207" s="3"/>
      <c r="J207" s="3"/>
      <c r="K207" s="1"/>
      <c r="L207" s="1"/>
      <c r="M207" s="1"/>
      <c r="N207" s="1"/>
      <c r="O207" s="1"/>
      <c r="P207" s="1"/>
      <c r="Q207" s="1"/>
      <c r="R207" s="1"/>
      <c r="S207" s="1"/>
    </row>
    <row r="208" spans="3:19" ht="12" customHeight="1" x14ac:dyDescent="0.5">
      <c r="C208" s="1"/>
      <c r="D208" s="1"/>
      <c r="E208" s="1"/>
      <c r="F208" s="1"/>
      <c r="G208" s="3"/>
      <c r="H208" s="3"/>
      <c r="I208" s="3"/>
      <c r="J208" s="3"/>
      <c r="K208" s="1"/>
      <c r="L208" s="1"/>
      <c r="M208" s="1"/>
      <c r="N208" s="1"/>
      <c r="O208" s="1"/>
      <c r="P208" s="1"/>
      <c r="Q208" s="1"/>
      <c r="R208" s="1"/>
      <c r="S208" s="1"/>
    </row>
    <row r="209" spans="3:19" ht="12" customHeight="1" x14ac:dyDescent="0.5">
      <c r="C209" s="1"/>
      <c r="D209" s="1"/>
      <c r="E209" s="1"/>
      <c r="F209" s="1"/>
      <c r="G209" s="3"/>
      <c r="H209" s="3"/>
      <c r="I209" s="3"/>
      <c r="J209" s="3"/>
      <c r="K209" s="1"/>
      <c r="L209" s="1"/>
      <c r="M209" s="1"/>
      <c r="N209" s="1"/>
      <c r="O209" s="1"/>
      <c r="P209" s="1"/>
      <c r="Q209" s="1"/>
      <c r="R209" s="1"/>
      <c r="S209" s="1"/>
    </row>
    <row r="210" spans="3:19" ht="12" customHeight="1" x14ac:dyDescent="0.5">
      <c r="C210" s="1"/>
      <c r="D210" s="1"/>
      <c r="E210" s="1"/>
      <c r="F210" s="1"/>
      <c r="G210" s="3"/>
      <c r="H210" s="3"/>
      <c r="I210" s="3"/>
      <c r="J210" s="3"/>
      <c r="K210" s="1"/>
      <c r="L210" s="1"/>
      <c r="M210" s="1"/>
      <c r="N210" s="1"/>
      <c r="O210" s="1"/>
      <c r="P210" s="1"/>
      <c r="Q210" s="1"/>
      <c r="R210" s="1"/>
      <c r="S210" s="1"/>
    </row>
    <row r="211" spans="3:19" ht="12" customHeight="1" x14ac:dyDescent="0.5">
      <c r="C211" s="1"/>
      <c r="D211" s="1"/>
      <c r="E211" s="1"/>
      <c r="F211" s="1"/>
      <c r="G211" s="3"/>
      <c r="H211" s="3"/>
      <c r="I211" s="3"/>
      <c r="J211" s="3"/>
      <c r="K211" s="1"/>
      <c r="L211" s="1"/>
      <c r="M211" s="1"/>
      <c r="N211" s="1"/>
      <c r="O211" s="1"/>
      <c r="P211" s="1"/>
      <c r="Q211" s="1"/>
      <c r="R211" s="1"/>
      <c r="S211" s="1"/>
    </row>
    <row r="212" spans="3:19" ht="12" customHeight="1" x14ac:dyDescent="0.5">
      <c r="C212" s="1"/>
      <c r="D212" s="1"/>
      <c r="E212" s="1"/>
      <c r="F212" s="1"/>
      <c r="G212" s="3"/>
      <c r="H212" s="3"/>
      <c r="I212" s="3"/>
      <c r="J212" s="3"/>
      <c r="K212" s="1"/>
      <c r="L212" s="1"/>
      <c r="M212" s="1"/>
      <c r="N212" s="1"/>
      <c r="O212" s="1"/>
      <c r="P212" s="1"/>
      <c r="Q212" s="1"/>
      <c r="R212" s="1"/>
      <c r="S212" s="1"/>
    </row>
    <row r="213" spans="3:19" ht="12" customHeight="1" x14ac:dyDescent="0.5">
      <c r="C213" s="1"/>
      <c r="D213" s="1"/>
      <c r="E213" s="1"/>
      <c r="F213" s="1"/>
      <c r="G213" s="3"/>
      <c r="H213" s="3"/>
      <c r="I213" s="3"/>
      <c r="J213" s="3"/>
      <c r="K213" s="1"/>
      <c r="L213" s="1"/>
      <c r="M213" s="1"/>
      <c r="N213" s="1"/>
      <c r="O213" s="1"/>
      <c r="P213" s="1"/>
      <c r="Q213" s="1"/>
      <c r="R213" s="1"/>
      <c r="S213" s="1"/>
    </row>
    <row r="214" spans="3:19" ht="12" customHeight="1" x14ac:dyDescent="0.5">
      <c r="C214" s="1"/>
      <c r="D214" s="1"/>
      <c r="E214" s="1"/>
      <c r="F214" s="1"/>
      <c r="G214" s="3"/>
      <c r="H214" s="3"/>
      <c r="I214" s="3"/>
      <c r="J214" s="3"/>
      <c r="K214" s="1"/>
      <c r="L214" s="1"/>
      <c r="M214" s="1"/>
      <c r="N214" s="1"/>
      <c r="O214" s="1"/>
      <c r="P214" s="1"/>
      <c r="Q214" s="1"/>
      <c r="R214" s="1"/>
      <c r="S214" s="1"/>
    </row>
    <row r="215" spans="3:19" ht="12" customHeight="1" x14ac:dyDescent="0.5">
      <c r="C215" s="1"/>
      <c r="D215" s="1"/>
      <c r="E215" s="1"/>
      <c r="F215" s="1"/>
      <c r="G215" s="3"/>
      <c r="H215" s="3"/>
      <c r="I215" s="3"/>
      <c r="J215" s="3"/>
      <c r="K215" s="1"/>
      <c r="L215" s="1"/>
      <c r="M215" s="1"/>
      <c r="N215" s="1"/>
      <c r="O215" s="1"/>
      <c r="P215" s="1"/>
      <c r="Q215" s="1"/>
      <c r="R215" s="1"/>
      <c r="S215" s="1"/>
    </row>
    <row r="216" spans="3:19" ht="12" customHeight="1" x14ac:dyDescent="0.5">
      <c r="C216" s="1"/>
      <c r="D216" s="1"/>
      <c r="E216" s="1"/>
      <c r="F216" s="1"/>
      <c r="G216" s="3"/>
      <c r="H216" s="3"/>
      <c r="I216" s="3"/>
      <c r="J216" s="3"/>
      <c r="K216" s="1"/>
      <c r="L216" s="1"/>
      <c r="M216" s="1"/>
      <c r="N216" s="1"/>
      <c r="O216" s="1"/>
      <c r="P216" s="1"/>
      <c r="Q216" s="1"/>
      <c r="R216" s="1"/>
      <c r="S216" s="1"/>
    </row>
    <row r="217" spans="3:19" ht="12" customHeight="1" x14ac:dyDescent="0.5">
      <c r="C217" s="1"/>
      <c r="D217" s="1"/>
      <c r="E217" s="1"/>
      <c r="F217" s="1"/>
      <c r="G217" s="3"/>
      <c r="H217" s="3"/>
      <c r="I217" s="3"/>
      <c r="J217" s="3"/>
      <c r="K217" s="1"/>
      <c r="L217" s="1"/>
      <c r="M217" s="1"/>
      <c r="N217" s="1"/>
      <c r="O217" s="1"/>
      <c r="P217" s="1"/>
      <c r="Q217" s="1"/>
      <c r="R217" s="1"/>
      <c r="S217" s="1"/>
    </row>
    <row r="218" spans="3:19" ht="12" customHeight="1" x14ac:dyDescent="0.5">
      <c r="C218" s="1"/>
      <c r="D218" s="1"/>
      <c r="E218" s="1"/>
      <c r="F218" s="1"/>
      <c r="G218" s="3"/>
      <c r="H218" s="3"/>
      <c r="I218" s="3"/>
      <c r="J218" s="3"/>
      <c r="K218" s="1"/>
      <c r="L218" s="1"/>
      <c r="M218" s="1"/>
      <c r="N218" s="1"/>
      <c r="O218" s="1"/>
      <c r="P218" s="1"/>
      <c r="Q218" s="1"/>
      <c r="R218" s="1"/>
      <c r="S218" s="1"/>
    </row>
    <row r="219" spans="3:19" ht="12" customHeight="1" x14ac:dyDescent="0.5">
      <c r="C219" s="1"/>
      <c r="D219" s="1"/>
      <c r="E219" s="1"/>
      <c r="F219" s="1"/>
      <c r="G219" s="3"/>
      <c r="H219" s="3"/>
      <c r="I219" s="3"/>
      <c r="J219" s="3"/>
      <c r="K219" s="1"/>
      <c r="L219" s="1"/>
      <c r="M219" s="1"/>
      <c r="N219" s="1"/>
      <c r="O219" s="1"/>
      <c r="P219" s="1"/>
      <c r="Q219" s="1"/>
      <c r="R219" s="1"/>
      <c r="S219" s="1"/>
    </row>
    <row r="220" spans="3:19" ht="12" customHeight="1" x14ac:dyDescent="0.5">
      <c r="C220" s="1"/>
      <c r="D220" s="1"/>
      <c r="E220" s="1"/>
      <c r="F220" s="1"/>
      <c r="G220" s="3"/>
      <c r="H220" s="3"/>
      <c r="I220" s="3"/>
      <c r="J220" s="3"/>
      <c r="K220" s="1"/>
      <c r="L220" s="1"/>
      <c r="M220" s="1"/>
      <c r="N220" s="1"/>
      <c r="O220" s="1"/>
      <c r="P220" s="1"/>
      <c r="Q220" s="1"/>
      <c r="R220" s="1"/>
      <c r="S220" s="1"/>
    </row>
    <row r="221" spans="3:19" ht="12" customHeight="1" x14ac:dyDescent="0.5">
      <c r="C221" s="1"/>
      <c r="D221" s="1"/>
      <c r="E221" s="1"/>
      <c r="F221" s="1"/>
      <c r="G221" s="3"/>
      <c r="H221" s="3"/>
      <c r="I221" s="3"/>
      <c r="J221" s="3"/>
      <c r="K221" s="1"/>
      <c r="L221" s="1"/>
      <c r="M221" s="1"/>
      <c r="N221" s="1"/>
      <c r="O221" s="1"/>
      <c r="P221" s="1"/>
      <c r="Q221" s="1"/>
      <c r="R221" s="1"/>
      <c r="S221" s="1"/>
    </row>
    <row r="222" spans="3:19" ht="12" customHeight="1" x14ac:dyDescent="0.5">
      <c r="C222" s="1"/>
      <c r="D222" s="1"/>
      <c r="E222" s="1"/>
      <c r="F222" s="1"/>
      <c r="G222" s="3"/>
      <c r="H222" s="3"/>
      <c r="I222" s="3"/>
      <c r="J222" s="3"/>
      <c r="K222" s="1"/>
      <c r="L222" s="1"/>
      <c r="M222" s="1"/>
      <c r="N222" s="1"/>
      <c r="O222" s="1"/>
      <c r="P222" s="1"/>
      <c r="Q222" s="1"/>
      <c r="R222" s="1"/>
      <c r="S222" s="1"/>
    </row>
    <row r="223" spans="3:19" ht="12" customHeight="1" x14ac:dyDescent="0.5">
      <c r="C223" s="1"/>
      <c r="D223" s="1"/>
      <c r="E223" s="1"/>
      <c r="F223" s="1"/>
      <c r="G223" s="3"/>
      <c r="H223" s="3"/>
      <c r="I223" s="3"/>
      <c r="J223" s="3"/>
      <c r="K223" s="1"/>
      <c r="L223" s="1"/>
      <c r="M223" s="1"/>
      <c r="N223" s="1"/>
      <c r="O223" s="1"/>
      <c r="P223" s="1"/>
      <c r="Q223" s="1"/>
      <c r="R223" s="1"/>
      <c r="S223" s="1"/>
    </row>
    <row r="224" spans="3:19" ht="12" customHeight="1" x14ac:dyDescent="0.5">
      <c r="C224" s="1"/>
      <c r="D224" s="1"/>
      <c r="E224" s="1"/>
      <c r="F224" s="1"/>
      <c r="G224" s="3"/>
      <c r="H224" s="3"/>
      <c r="I224" s="3"/>
      <c r="J224" s="3"/>
      <c r="K224" s="1"/>
      <c r="L224" s="1"/>
      <c r="M224" s="1"/>
      <c r="N224" s="1"/>
      <c r="O224" s="1"/>
      <c r="P224" s="1"/>
      <c r="Q224" s="1"/>
      <c r="R224" s="1"/>
      <c r="S224" s="1"/>
    </row>
    <row r="225" spans="3:19" ht="12" customHeight="1" x14ac:dyDescent="0.5">
      <c r="C225" s="1"/>
      <c r="D225" s="1"/>
      <c r="E225" s="1"/>
      <c r="F225" s="1"/>
      <c r="G225" s="3"/>
      <c r="H225" s="3"/>
      <c r="I225" s="3"/>
      <c r="J225" s="3"/>
      <c r="K225" s="1"/>
      <c r="L225" s="1"/>
      <c r="M225" s="1"/>
      <c r="N225" s="1"/>
      <c r="O225" s="1"/>
      <c r="P225" s="1"/>
      <c r="Q225" s="1"/>
      <c r="R225" s="1"/>
      <c r="S225" s="1"/>
    </row>
    <row r="226" spans="3:19" ht="12" customHeight="1" x14ac:dyDescent="0.5">
      <c r="C226" s="1"/>
      <c r="D226" s="1"/>
      <c r="E226" s="1"/>
      <c r="F226" s="1"/>
      <c r="G226" s="3"/>
      <c r="H226" s="3"/>
      <c r="I226" s="3"/>
      <c r="J226" s="3"/>
      <c r="K226" s="1"/>
      <c r="L226" s="1"/>
      <c r="M226" s="1"/>
      <c r="N226" s="1"/>
      <c r="O226" s="1"/>
      <c r="P226" s="1"/>
      <c r="Q226" s="1"/>
      <c r="R226" s="1"/>
      <c r="S226" s="1"/>
    </row>
    <row r="227" spans="3:19" ht="12" customHeight="1" x14ac:dyDescent="0.5">
      <c r="C227" s="1"/>
      <c r="D227" s="1"/>
      <c r="E227" s="1"/>
      <c r="F227" s="1"/>
      <c r="G227" s="3"/>
      <c r="H227" s="3"/>
      <c r="I227" s="3"/>
      <c r="J227" s="3"/>
      <c r="K227" s="1"/>
      <c r="L227" s="1"/>
      <c r="M227" s="1"/>
      <c r="N227" s="1"/>
      <c r="O227" s="1"/>
      <c r="P227" s="1"/>
      <c r="Q227" s="1"/>
      <c r="R227" s="1"/>
      <c r="S227" s="1"/>
    </row>
    <row r="228" spans="3:19" ht="12" customHeight="1" x14ac:dyDescent="0.5">
      <c r="C228" s="1"/>
      <c r="D228" s="1"/>
      <c r="E228" s="1"/>
      <c r="F228" s="1"/>
      <c r="G228" s="3"/>
      <c r="H228" s="3"/>
      <c r="I228" s="3"/>
      <c r="J228" s="3"/>
      <c r="K228" s="1"/>
      <c r="L228" s="1"/>
      <c r="M228" s="1"/>
      <c r="N228" s="1"/>
      <c r="O228" s="1"/>
      <c r="P228" s="1"/>
      <c r="Q228" s="1"/>
      <c r="R228" s="1"/>
      <c r="S228" s="1"/>
    </row>
    <row r="229" spans="3:19" ht="12" customHeight="1" x14ac:dyDescent="0.5">
      <c r="C229" s="1"/>
      <c r="D229" s="1"/>
      <c r="E229" s="1"/>
      <c r="F229" s="1"/>
      <c r="G229" s="3"/>
      <c r="H229" s="3"/>
      <c r="I229" s="3"/>
      <c r="J229" s="3"/>
      <c r="K229" s="1"/>
      <c r="L229" s="1"/>
      <c r="M229" s="1"/>
      <c r="N229" s="1"/>
      <c r="O229" s="1"/>
      <c r="P229" s="1"/>
      <c r="Q229" s="1"/>
      <c r="R229" s="1"/>
      <c r="S229" s="1"/>
    </row>
    <row r="230" spans="3:19" ht="12" customHeight="1" x14ac:dyDescent="0.5">
      <c r="C230" s="1"/>
      <c r="D230" s="1"/>
      <c r="E230" s="1"/>
      <c r="F230" s="1"/>
      <c r="G230" s="3"/>
      <c r="H230" s="3"/>
      <c r="I230" s="3"/>
      <c r="J230" s="3"/>
      <c r="K230" s="1"/>
      <c r="L230" s="1"/>
      <c r="M230" s="1"/>
      <c r="N230" s="1"/>
      <c r="O230" s="1"/>
      <c r="P230" s="1"/>
      <c r="Q230" s="1"/>
      <c r="R230" s="1"/>
      <c r="S230" s="1"/>
    </row>
    <row r="231" spans="3:19" ht="12" customHeight="1" x14ac:dyDescent="0.5">
      <c r="C231" s="1"/>
      <c r="D231" s="1"/>
      <c r="E231" s="1"/>
      <c r="F231" s="1"/>
      <c r="G231" s="3"/>
      <c r="H231" s="3"/>
      <c r="I231" s="3"/>
      <c r="J231" s="3"/>
      <c r="K231" s="1"/>
      <c r="L231" s="1"/>
      <c r="M231" s="1"/>
      <c r="N231" s="1"/>
      <c r="O231" s="1"/>
      <c r="P231" s="1"/>
      <c r="Q231" s="1"/>
      <c r="R231" s="1"/>
      <c r="S231" s="1"/>
    </row>
    <row r="232" spans="3:19" ht="12" customHeight="1" x14ac:dyDescent="0.5">
      <c r="C232" s="1"/>
      <c r="D232" s="1"/>
      <c r="E232" s="1"/>
      <c r="F232" s="1"/>
      <c r="G232" s="3"/>
      <c r="H232" s="3"/>
      <c r="I232" s="3"/>
      <c r="J232" s="3"/>
      <c r="K232" s="1"/>
      <c r="L232" s="1"/>
      <c r="M232" s="1"/>
      <c r="N232" s="1"/>
      <c r="O232" s="1"/>
      <c r="P232" s="1"/>
      <c r="Q232" s="1"/>
      <c r="R232" s="1"/>
      <c r="S232" s="1"/>
    </row>
    <row r="233" spans="3:19" ht="12" customHeight="1" x14ac:dyDescent="0.5">
      <c r="C233" s="1"/>
      <c r="D233" s="1"/>
      <c r="E233" s="1"/>
      <c r="F233" s="1"/>
      <c r="G233" s="3"/>
      <c r="H233" s="3"/>
      <c r="I233" s="3"/>
      <c r="J233" s="3"/>
      <c r="K233" s="1"/>
      <c r="L233" s="1"/>
      <c r="M233" s="1"/>
      <c r="N233" s="1"/>
      <c r="O233" s="1"/>
      <c r="P233" s="1"/>
      <c r="Q233" s="1"/>
      <c r="R233" s="1"/>
      <c r="S233" s="1"/>
    </row>
    <row r="234" spans="3:19" ht="12" customHeight="1" x14ac:dyDescent="0.5">
      <c r="C234" s="1"/>
      <c r="D234" s="1"/>
      <c r="E234" s="1"/>
      <c r="F234" s="1"/>
      <c r="G234" s="3"/>
      <c r="H234" s="3"/>
      <c r="I234" s="3"/>
      <c r="J234" s="3"/>
      <c r="K234" s="1"/>
      <c r="L234" s="1"/>
      <c r="M234" s="1"/>
      <c r="N234" s="1"/>
      <c r="O234" s="1"/>
      <c r="P234" s="1"/>
      <c r="Q234" s="1"/>
      <c r="R234" s="1"/>
      <c r="S234" s="1"/>
    </row>
    <row r="235" spans="3:19" ht="12" customHeight="1" x14ac:dyDescent="0.5">
      <c r="C235" s="1"/>
      <c r="D235" s="1"/>
      <c r="E235" s="1"/>
      <c r="F235" s="1"/>
      <c r="G235" s="3"/>
      <c r="H235" s="3"/>
      <c r="I235" s="3"/>
      <c r="J235" s="3"/>
      <c r="K235" s="1"/>
      <c r="L235" s="1"/>
      <c r="M235" s="1"/>
      <c r="N235" s="1"/>
      <c r="O235" s="1"/>
      <c r="P235" s="1"/>
      <c r="Q235" s="1"/>
      <c r="R235" s="1"/>
      <c r="S235" s="1"/>
    </row>
    <row r="236" spans="3:19" ht="12" customHeight="1" x14ac:dyDescent="0.5">
      <c r="C236" s="1"/>
      <c r="D236" s="1"/>
      <c r="E236" s="1"/>
      <c r="F236" s="1"/>
      <c r="G236" s="3"/>
      <c r="H236" s="3"/>
      <c r="I236" s="3"/>
      <c r="J236" s="3"/>
      <c r="K236" s="1"/>
      <c r="L236" s="1"/>
      <c r="M236" s="1"/>
      <c r="N236" s="1"/>
      <c r="O236" s="1"/>
      <c r="P236" s="1"/>
      <c r="Q236" s="1"/>
      <c r="R236" s="1"/>
      <c r="S236" s="1"/>
    </row>
    <row r="237" spans="3:19" ht="12" customHeight="1" x14ac:dyDescent="0.5">
      <c r="C237" s="1"/>
      <c r="D237" s="1"/>
      <c r="E237" s="1"/>
      <c r="F237" s="1"/>
      <c r="G237" s="3"/>
      <c r="H237" s="3"/>
      <c r="I237" s="3"/>
      <c r="J237" s="3"/>
      <c r="K237" s="1"/>
      <c r="L237" s="1"/>
      <c r="M237" s="1"/>
      <c r="N237" s="1"/>
      <c r="O237" s="1"/>
      <c r="P237" s="1"/>
      <c r="Q237" s="1"/>
      <c r="R237" s="1"/>
      <c r="S237" s="1"/>
    </row>
    <row r="238" spans="3:19" ht="12" customHeight="1" x14ac:dyDescent="0.5">
      <c r="C238" s="1"/>
      <c r="D238" s="1"/>
      <c r="E238" s="1"/>
      <c r="F238" s="1"/>
      <c r="G238" s="3"/>
      <c r="H238" s="3"/>
      <c r="I238" s="3"/>
      <c r="J238" s="3"/>
      <c r="K238" s="1"/>
      <c r="L238" s="1"/>
      <c r="M238" s="1"/>
      <c r="N238" s="1"/>
      <c r="O238" s="1"/>
      <c r="P238" s="1"/>
      <c r="Q238" s="1"/>
      <c r="R238" s="1"/>
      <c r="S238" s="1"/>
    </row>
    <row r="239" spans="3:19" ht="12" customHeight="1" x14ac:dyDescent="0.5">
      <c r="C239" s="1"/>
      <c r="D239" s="1"/>
      <c r="E239" s="1"/>
      <c r="F239" s="1"/>
      <c r="G239" s="3"/>
      <c r="H239" s="3"/>
      <c r="I239" s="3"/>
      <c r="J239" s="3"/>
      <c r="K239" s="1"/>
      <c r="L239" s="1"/>
      <c r="M239" s="1"/>
      <c r="N239" s="1"/>
      <c r="O239" s="1"/>
      <c r="P239" s="1"/>
      <c r="Q239" s="1"/>
      <c r="R239" s="1"/>
      <c r="S239" s="1"/>
    </row>
    <row r="240" spans="3:19" ht="12" customHeight="1" x14ac:dyDescent="0.5">
      <c r="C240" s="1"/>
      <c r="D240" s="1"/>
      <c r="E240" s="1"/>
      <c r="F240" s="1"/>
      <c r="G240" s="3"/>
      <c r="H240" s="3"/>
      <c r="I240" s="3"/>
      <c r="J240" s="3"/>
      <c r="K240" s="1"/>
      <c r="L240" s="1"/>
      <c r="M240" s="1"/>
      <c r="N240" s="1"/>
      <c r="O240" s="1"/>
      <c r="P240" s="1"/>
      <c r="Q240" s="1"/>
      <c r="R240" s="1"/>
      <c r="S240" s="1"/>
    </row>
    <row r="241" spans="3:19" ht="12" customHeight="1" x14ac:dyDescent="0.5">
      <c r="C241" s="1"/>
      <c r="D241" s="1"/>
      <c r="E241" s="1"/>
      <c r="F241" s="1"/>
      <c r="G241" s="3"/>
      <c r="H241" s="3"/>
      <c r="I241" s="3"/>
      <c r="J241" s="3"/>
      <c r="K241" s="1"/>
      <c r="L241" s="1"/>
      <c r="M241" s="1"/>
      <c r="N241" s="1"/>
      <c r="O241" s="1"/>
      <c r="P241" s="1"/>
      <c r="Q241" s="1"/>
      <c r="R241" s="1"/>
      <c r="S241" s="1"/>
    </row>
    <row r="242" spans="3:19" ht="12" customHeight="1" x14ac:dyDescent="0.5">
      <c r="C242" s="1"/>
      <c r="D242" s="1"/>
      <c r="E242" s="1"/>
      <c r="F242" s="1"/>
      <c r="G242" s="3"/>
      <c r="H242" s="3"/>
      <c r="I242" s="3"/>
      <c r="J242" s="3"/>
      <c r="K242" s="1"/>
      <c r="L242" s="1"/>
      <c r="M242" s="1"/>
      <c r="N242" s="1"/>
      <c r="O242" s="1"/>
      <c r="P242" s="1"/>
      <c r="Q242" s="1"/>
      <c r="R242" s="1"/>
      <c r="S242" s="1"/>
    </row>
    <row r="243" spans="3:19" ht="12" customHeight="1" x14ac:dyDescent="0.5">
      <c r="C243" s="1"/>
      <c r="D243" s="1"/>
      <c r="E243" s="1"/>
      <c r="F243" s="1"/>
      <c r="G243" s="3"/>
      <c r="H243" s="3"/>
      <c r="I243" s="3"/>
      <c r="J243" s="3"/>
      <c r="K243" s="1"/>
      <c r="L243" s="1"/>
      <c r="M243" s="1"/>
      <c r="N243" s="1"/>
      <c r="O243" s="1"/>
      <c r="P243" s="1"/>
      <c r="Q243" s="1"/>
      <c r="R243" s="1"/>
      <c r="S243" s="1"/>
    </row>
    <row r="244" spans="3:19" ht="12" customHeight="1" x14ac:dyDescent="0.5">
      <c r="C244" s="1"/>
      <c r="D244" s="1"/>
      <c r="E244" s="1"/>
      <c r="F244" s="1"/>
      <c r="G244" s="3"/>
      <c r="H244" s="3"/>
      <c r="I244" s="3"/>
      <c r="J244" s="3"/>
      <c r="K244" s="1"/>
      <c r="L244" s="1"/>
      <c r="M244" s="1"/>
      <c r="N244" s="1"/>
      <c r="O244" s="1"/>
      <c r="P244" s="1"/>
      <c r="Q244" s="1"/>
      <c r="R244" s="1"/>
      <c r="S244" s="1"/>
    </row>
    <row r="245" spans="3:19" ht="12" customHeight="1" x14ac:dyDescent="0.5">
      <c r="C245" s="1"/>
      <c r="D245" s="1"/>
      <c r="E245" s="1"/>
      <c r="F245" s="1"/>
      <c r="G245" s="3"/>
      <c r="H245" s="3"/>
      <c r="I245" s="3"/>
      <c r="J245" s="3"/>
      <c r="K245" s="1"/>
      <c r="L245" s="1"/>
      <c r="M245" s="1"/>
      <c r="N245" s="1"/>
      <c r="O245" s="1"/>
      <c r="P245" s="1"/>
      <c r="Q245" s="1"/>
      <c r="R245" s="1"/>
      <c r="S245" s="1"/>
    </row>
    <row r="246" spans="3:19" ht="12" customHeight="1" x14ac:dyDescent="0.5">
      <c r="C246" s="1"/>
      <c r="D246" s="1"/>
      <c r="E246" s="1"/>
      <c r="F246" s="1"/>
      <c r="G246" s="3"/>
      <c r="H246" s="3"/>
      <c r="I246" s="3"/>
      <c r="J246" s="3"/>
      <c r="K246" s="1"/>
      <c r="L246" s="1"/>
      <c r="M246" s="1"/>
      <c r="N246" s="1"/>
      <c r="O246" s="1"/>
      <c r="P246" s="1"/>
      <c r="Q246" s="1"/>
      <c r="R246" s="1"/>
      <c r="S246" s="1"/>
    </row>
    <row r="247" spans="3:19" ht="12" customHeight="1" x14ac:dyDescent="0.5">
      <c r="C247" s="1"/>
      <c r="D247" s="1"/>
      <c r="E247" s="1"/>
      <c r="F247" s="1"/>
      <c r="G247" s="3"/>
      <c r="H247" s="3"/>
      <c r="I247" s="3"/>
      <c r="J247" s="3"/>
      <c r="K247" s="1"/>
      <c r="L247" s="1"/>
      <c r="M247" s="1"/>
      <c r="N247" s="1"/>
      <c r="O247" s="1"/>
      <c r="P247" s="1"/>
      <c r="Q247" s="1"/>
      <c r="R247" s="1"/>
      <c r="S247" s="1"/>
    </row>
    <row r="248" spans="3:19" ht="12" customHeight="1" x14ac:dyDescent="0.5">
      <c r="C248" s="1"/>
      <c r="D248" s="1"/>
      <c r="E248" s="1"/>
      <c r="F248" s="1"/>
      <c r="G248" s="3"/>
      <c r="H248" s="3"/>
      <c r="I248" s="3"/>
      <c r="J248" s="3"/>
      <c r="K248" s="1"/>
      <c r="L248" s="1"/>
      <c r="M248" s="1"/>
      <c r="N248" s="1"/>
      <c r="O248" s="1"/>
      <c r="P248" s="1"/>
      <c r="Q248" s="1"/>
      <c r="R248" s="1"/>
      <c r="S248" s="1"/>
    </row>
    <row r="249" spans="3:19" ht="12" customHeight="1" x14ac:dyDescent="0.5">
      <c r="C249" s="1"/>
      <c r="D249" s="1"/>
      <c r="E249" s="1"/>
      <c r="F249" s="1"/>
      <c r="G249" s="3"/>
      <c r="H249" s="3"/>
      <c r="I249" s="3"/>
      <c r="J249" s="3"/>
      <c r="K249" s="1"/>
      <c r="L249" s="1"/>
      <c r="M249" s="1"/>
      <c r="N249" s="1"/>
      <c r="O249" s="1"/>
      <c r="P249" s="1"/>
      <c r="Q249" s="1"/>
      <c r="R249" s="1"/>
      <c r="S249" s="1"/>
    </row>
    <row r="250" spans="3:19" ht="12" customHeight="1" x14ac:dyDescent="0.5">
      <c r="C250" s="1"/>
      <c r="D250" s="1"/>
      <c r="E250" s="1"/>
      <c r="F250" s="1"/>
      <c r="G250" s="3"/>
      <c r="H250" s="3"/>
      <c r="I250" s="3"/>
      <c r="J250" s="3"/>
      <c r="K250" s="1"/>
      <c r="L250" s="1"/>
      <c r="M250" s="1"/>
      <c r="N250" s="1"/>
      <c r="O250" s="1"/>
      <c r="P250" s="1"/>
      <c r="Q250" s="1"/>
      <c r="R250" s="1"/>
      <c r="S250" s="1"/>
    </row>
    <row r="251" spans="3:19" ht="12" customHeight="1" x14ac:dyDescent="0.5">
      <c r="C251" s="1"/>
      <c r="D251" s="1"/>
      <c r="E251" s="1"/>
      <c r="F251" s="1"/>
      <c r="G251" s="3"/>
      <c r="H251" s="3"/>
      <c r="I251" s="3"/>
      <c r="J251" s="3"/>
      <c r="K251" s="1"/>
      <c r="L251" s="1"/>
      <c r="M251" s="1"/>
      <c r="N251" s="1"/>
      <c r="O251" s="1"/>
      <c r="P251" s="1"/>
      <c r="Q251" s="1"/>
      <c r="R251" s="1"/>
      <c r="S251" s="1"/>
    </row>
    <row r="252" spans="3:19" ht="12" customHeight="1" x14ac:dyDescent="0.5">
      <c r="C252" s="1"/>
      <c r="D252" s="1"/>
      <c r="E252" s="1"/>
      <c r="F252" s="1"/>
      <c r="G252" s="3"/>
      <c r="H252" s="3"/>
      <c r="I252" s="3"/>
      <c r="J252" s="3"/>
      <c r="K252" s="1"/>
      <c r="L252" s="1"/>
      <c r="M252" s="1"/>
      <c r="N252" s="1"/>
      <c r="O252" s="1"/>
      <c r="P252" s="1"/>
      <c r="Q252" s="1"/>
      <c r="R252" s="1"/>
      <c r="S252" s="1"/>
    </row>
    <row r="253" spans="3:19" ht="12" customHeight="1" x14ac:dyDescent="0.5">
      <c r="C253" s="1"/>
      <c r="D253" s="1"/>
      <c r="E253" s="1"/>
      <c r="F253" s="1"/>
      <c r="G253" s="3"/>
      <c r="H253" s="3"/>
      <c r="I253" s="3"/>
      <c r="J253" s="3"/>
      <c r="K253" s="1"/>
      <c r="L253" s="1"/>
      <c r="M253" s="1"/>
      <c r="N253" s="1"/>
      <c r="O253" s="1"/>
      <c r="P253" s="1"/>
      <c r="Q253" s="1"/>
      <c r="R253" s="1"/>
      <c r="S253" s="1"/>
    </row>
    <row r="254" spans="3:19" ht="12" customHeight="1" x14ac:dyDescent="0.5">
      <c r="C254" s="1"/>
      <c r="D254" s="1"/>
      <c r="E254" s="1"/>
      <c r="F254" s="1"/>
      <c r="G254" s="3"/>
      <c r="H254" s="3"/>
      <c r="I254" s="3"/>
      <c r="J254" s="3"/>
      <c r="K254" s="1"/>
      <c r="L254" s="1"/>
      <c r="M254" s="1"/>
      <c r="N254" s="1"/>
      <c r="O254" s="1"/>
      <c r="P254" s="1"/>
      <c r="Q254" s="1"/>
      <c r="R254" s="1"/>
      <c r="S254" s="1"/>
    </row>
    <row r="255" spans="3:19" ht="12" customHeight="1" x14ac:dyDescent="0.5">
      <c r="C255" s="1"/>
      <c r="D255" s="1"/>
      <c r="E255" s="1"/>
      <c r="F255" s="1"/>
      <c r="G255" s="3"/>
      <c r="H255" s="3"/>
      <c r="I255" s="3"/>
      <c r="J255" s="3"/>
      <c r="K255" s="1"/>
      <c r="L255" s="1"/>
      <c r="M255" s="1"/>
      <c r="N255" s="1"/>
      <c r="O255" s="1"/>
      <c r="P255" s="1"/>
      <c r="Q255" s="1"/>
      <c r="R255" s="1"/>
      <c r="S255" s="1"/>
    </row>
    <row r="256" spans="3:19" ht="12" customHeight="1" x14ac:dyDescent="0.5">
      <c r="C256" s="1"/>
      <c r="D256" s="1"/>
      <c r="E256" s="1"/>
      <c r="F256" s="1"/>
      <c r="G256" s="3"/>
      <c r="H256" s="3"/>
      <c r="I256" s="3"/>
      <c r="J256" s="3"/>
      <c r="K256" s="1"/>
      <c r="L256" s="1"/>
      <c r="M256" s="1"/>
      <c r="N256" s="1"/>
      <c r="O256" s="1"/>
      <c r="P256" s="1"/>
      <c r="Q256" s="1"/>
      <c r="R256" s="1"/>
      <c r="S256" s="1"/>
    </row>
    <row r="257" spans="3:19" ht="12" customHeight="1" x14ac:dyDescent="0.5">
      <c r="C257" s="1"/>
      <c r="D257" s="1"/>
      <c r="E257" s="1"/>
      <c r="F257" s="1"/>
      <c r="G257" s="3"/>
      <c r="H257" s="3"/>
      <c r="I257" s="3"/>
      <c r="J257" s="3"/>
      <c r="K257" s="1"/>
      <c r="L257" s="1"/>
      <c r="M257" s="1"/>
      <c r="N257" s="1"/>
      <c r="O257" s="1"/>
      <c r="P257" s="1"/>
      <c r="Q257" s="1"/>
      <c r="R257" s="1"/>
      <c r="S257" s="1"/>
    </row>
    <row r="258" spans="3:19" ht="12" customHeight="1" x14ac:dyDescent="0.5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3:19" ht="12" customHeight="1" x14ac:dyDescent="0.5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3:19" ht="12" customHeight="1" x14ac:dyDescent="0.5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3:19" ht="12" customHeight="1" x14ac:dyDescent="0.5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3:19" ht="12" customHeight="1" x14ac:dyDescent="0.5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3:19" ht="12" customHeight="1" x14ac:dyDescent="0.5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3:19" ht="12" customHeight="1" x14ac:dyDescent="0.5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3:19" ht="12" customHeight="1" x14ac:dyDescent="0.5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3:19" ht="12" customHeight="1" x14ac:dyDescent="0.5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3:19" ht="12" customHeight="1" x14ac:dyDescent="0.5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</sheetData>
  <sheetProtection algorithmName="SHA-512" hashValue="LGdjVfw/1q3Eo6MjuxS+SD9txQRqeDnjGl9nIbNY5qZgDgsmtekxurVdd8wIyzkhqX1F0FSZ61kFNDdBXdmd0w==" saltValue="VMI8FDQBJAbc4WVF3XhZmg==" spinCount="100000" sheet="1" objects="1" scenarios="1" selectLockedCells="1" selectUnlockedCells="1"/>
  <pageMargins left="0.25" right="0.25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37860-9F52-48BE-AEA2-09E46227A907}">
  <sheetPr>
    <tabColor theme="8" tint="0.39997558519241921"/>
  </sheetPr>
  <dimension ref="A1:T402"/>
  <sheetViews>
    <sheetView showGridLines="0" workbookViewId="0">
      <selection activeCell="A12" sqref="A1:XFD1048576"/>
    </sheetView>
  </sheetViews>
  <sheetFormatPr defaultRowHeight="18" x14ac:dyDescent="0.5"/>
  <cols>
    <col min="3" max="3" width="14.77734375" customWidth="1"/>
    <col min="4" max="4" width="45.77734375" customWidth="1"/>
    <col min="5" max="5" width="14.77734375" customWidth="1"/>
    <col min="6" max="20" width="25.77734375" customWidth="1"/>
  </cols>
  <sheetData>
    <row r="1" spans="1:20" ht="13.95" customHeight="1" thickTop="1" x14ac:dyDescent="0.5">
      <c r="A1" s="5"/>
      <c r="B1" s="114"/>
      <c r="C1" s="115"/>
      <c r="D1" s="115"/>
      <c r="E1" s="116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3.95" customHeight="1" x14ac:dyDescent="0.5">
      <c r="A2" s="5"/>
      <c r="B2" s="117"/>
      <c r="C2" s="7"/>
      <c r="D2" s="119" t="s">
        <v>295</v>
      </c>
      <c r="E2" s="118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3.95" customHeight="1" x14ac:dyDescent="0.5">
      <c r="A3" s="5"/>
      <c r="B3" s="117"/>
      <c r="C3" s="7"/>
      <c r="D3" s="7"/>
      <c r="E3" s="118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3.95" customHeight="1" x14ac:dyDescent="0.5">
      <c r="A4" s="5"/>
      <c r="B4" s="117"/>
      <c r="C4" s="7"/>
      <c r="D4" s="119" t="s">
        <v>282</v>
      </c>
      <c r="E4" s="118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3.95" customHeight="1" x14ac:dyDescent="0.5">
      <c r="A5" s="5"/>
      <c r="B5" s="117"/>
      <c r="C5" s="7"/>
      <c r="D5" s="7"/>
      <c r="E5" s="118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3.95" customHeight="1" x14ac:dyDescent="0.5">
      <c r="A6" s="5"/>
      <c r="B6" s="120"/>
      <c r="C6" s="121" t="s">
        <v>257</v>
      </c>
      <c r="D6" s="106"/>
      <c r="E6" s="122" t="s">
        <v>281</v>
      </c>
      <c r="F6" s="3"/>
      <c r="G6" s="3"/>
      <c r="H6" s="3"/>
      <c r="I6" s="3"/>
      <c r="J6" s="3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3.95" customHeight="1" x14ac:dyDescent="0.5">
      <c r="A7" s="5"/>
      <c r="B7" s="123"/>
      <c r="C7" s="124"/>
      <c r="D7" s="125" t="s">
        <v>274</v>
      </c>
      <c r="E7" s="289" t="s">
        <v>323</v>
      </c>
      <c r="F7" s="3"/>
      <c r="G7" s="3"/>
      <c r="H7" s="3"/>
      <c r="I7" s="3"/>
      <c r="J7" s="3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3.95" customHeight="1" x14ac:dyDescent="0.5">
      <c r="A8" s="5"/>
      <c r="B8" s="126" t="s">
        <v>294</v>
      </c>
      <c r="C8" s="127"/>
      <c r="D8" s="12"/>
      <c r="E8" s="118"/>
      <c r="F8" s="3"/>
      <c r="G8" s="3"/>
      <c r="H8" s="3"/>
      <c r="I8" s="3"/>
      <c r="J8" s="3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3.95" customHeight="1" x14ac:dyDescent="0.5">
      <c r="A9" s="5"/>
      <c r="B9" s="128">
        <v>50</v>
      </c>
      <c r="C9" s="129">
        <v>116600</v>
      </c>
      <c r="D9" s="107" t="s">
        <v>256</v>
      </c>
      <c r="E9" s="130">
        <f>CASHBOOK!$V$172</f>
        <v>61750</v>
      </c>
      <c r="F9" s="3"/>
      <c r="G9" s="3"/>
      <c r="H9" s="3"/>
      <c r="I9" s="3"/>
      <c r="J9" s="3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3.95" customHeight="1" x14ac:dyDescent="0.5">
      <c r="A10" s="5"/>
      <c r="B10" s="126">
        <v>55</v>
      </c>
      <c r="C10" s="127">
        <v>1105</v>
      </c>
      <c r="D10" s="12" t="s">
        <v>275</v>
      </c>
      <c r="E10" s="131">
        <f>CASHBOOK!$W$172</f>
        <v>870</v>
      </c>
      <c r="F10" s="3"/>
      <c r="G10" s="3"/>
      <c r="H10" s="3"/>
      <c r="I10" s="3"/>
      <c r="J10" s="3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3.95" customHeight="1" x14ac:dyDescent="0.5">
      <c r="A11" s="5"/>
      <c r="B11" s="128">
        <v>60</v>
      </c>
      <c r="C11" s="129">
        <v>1000</v>
      </c>
      <c r="D11" s="107" t="s">
        <v>276</v>
      </c>
      <c r="E11" s="132">
        <f>CASHBOOK!$X$172</f>
        <v>0</v>
      </c>
      <c r="F11" s="3"/>
      <c r="G11" s="3"/>
      <c r="H11" s="3"/>
      <c r="I11" s="3"/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3.95" customHeight="1" x14ac:dyDescent="0.5">
      <c r="A12" s="5"/>
      <c r="B12" s="126">
        <v>65</v>
      </c>
      <c r="C12" s="127">
        <v>9987.5</v>
      </c>
      <c r="D12" s="12" t="s">
        <v>277</v>
      </c>
      <c r="E12" s="131">
        <f>CASHBOOK!$Y$172</f>
        <v>0</v>
      </c>
      <c r="F12" s="3"/>
      <c r="G12" s="3"/>
      <c r="H12" s="3"/>
      <c r="I12" s="3"/>
      <c r="J12" s="3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3.95" customHeight="1" x14ac:dyDescent="0.5">
      <c r="A13" s="5"/>
      <c r="B13" s="128">
        <v>70</v>
      </c>
      <c r="C13" s="129">
        <v>50168.68</v>
      </c>
      <c r="D13" s="107" t="s">
        <v>279</v>
      </c>
      <c r="E13" s="130">
        <f>CASHBOOK!$Z$172</f>
        <v>913.13</v>
      </c>
      <c r="F13" s="3"/>
      <c r="G13" s="3"/>
      <c r="H13" s="3"/>
      <c r="I13" s="3"/>
      <c r="J13" s="3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3.95" customHeight="1" x14ac:dyDescent="0.5">
      <c r="A14" s="5"/>
      <c r="B14" s="126">
        <v>75</v>
      </c>
      <c r="C14" s="127">
        <v>10.130000000000001</v>
      </c>
      <c r="D14" s="12" t="s">
        <v>280</v>
      </c>
      <c r="E14" s="131">
        <f>CASHBOOK!$AA$172</f>
        <v>0</v>
      </c>
      <c r="F14" s="3"/>
      <c r="G14" s="3"/>
      <c r="H14" s="3"/>
      <c r="I14" s="3"/>
      <c r="J14" s="3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3.95" customHeight="1" x14ac:dyDescent="0.5">
      <c r="A15" s="5"/>
      <c r="B15" s="128">
        <v>80</v>
      </c>
      <c r="C15" s="129">
        <v>652.78</v>
      </c>
      <c r="D15" s="107" t="s">
        <v>278</v>
      </c>
      <c r="E15" s="130">
        <f>CASHBOOK!$AB$172</f>
        <v>0</v>
      </c>
      <c r="F15" s="3"/>
      <c r="G15" s="3"/>
      <c r="H15" s="3"/>
      <c r="I15" s="3"/>
      <c r="J15" s="3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3.95" customHeight="1" thickBot="1" x14ac:dyDescent="0.55000000000000004">
      <c r="A16" s="5"/>
      <c r="B16" s="126"/>
      <c r="C16" s="25">
        <f>SUM(C9:C15)</f>
        <v>179524.09</v>
      </c>
      <c r="D16" s="24" t="s">
        <v>283</v>
      </c>
      <c r="E16" s="133">
        <f>SUM(E9:E15)</f>
        <v>63533.13</v>
      </c>
      <c r="F16" s="3"/>
      <c r="G16" s="3"/>
      <c r="H16" s="3"/>
      <c r="I16" s="3"/>
      <c r="J16" s="3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3.95" customHeight="1" thickTop="1" x14ac:dyDescent="0.5">
      <c r="A17" s="5"/>
      <c r="B17" s="126"/>
      <c r="C17" s="9"/>
      <c r="D17" s="12"/>
      <c r="E17" s="118"/>
      <c r="F17" s="3"/>
      <c r="G17" s="3"/>
      <c r="H17" s="3"/>
      <c r="I17" s="3"/>
      <c r="J17" s="3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3.95" customHeight="1" x14ac:dyDescent="0.5">
      <c r="A18" s="5"/>
      <c r="B18" s="134"/>
      <c r="C18" s="9"/>
      <c r="D18" s="125" t="s">
        <v>273</v>
      </c>
      <c r="E18" s="118"/>
      <c r="F18" s="3"/>
      <c r="G18" s="3"/>
      <c r="H18" s="3"/>
      <c r="I18" s="3"/>
      <c r="J18" s="3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3.95" customHeight="1" x14ac:dyDescent="0.5">
      <c r="A19" s="5"/>
      <c r="B19" s="135">
        <v>100</v>
      </c>
      <c r="C19" s="136">
        <f>19641.66+1946.07</f>
        <v>21587.73</v>
      </c>
      <c r="D19" s="20" t="s">
        <v>2</v>
      </c>
      <c r="E19" s="131">
        <f>CASHBOOK!$K$172</f>
        <v>13599.46</v>
      </c>
      <c r="F19" s="3"/>
      <c r="G19" s="3"/>
      <c r="H19" s="3"/>
      <c r="I19" s="3"/>
      <c r="J19" s="3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3.95" customHeight="1" x14ac:dyDescent="0.5">
      <c r="A20" s="5"/>
      <c r="B20" s="137">
        <v>110</v>
      </c>
      <c r="C20" s="138">
        <f>1985+100</f>
        <v>2085</v>
      </c>
      <c r="D20" s="21" t="s">
        <v>272</v>
      </c>
      <c r="E20" s="130">
        <f>CASHBOOK!$L$172</f>
        <v>4000.6</v>
      </c>
      <c r="F20" s="3"/>
      <c r="G20" s="3"/>
      <c r="H20" s="3"/>
      <c r="I20" s="3"/>
      <c r="J20" s="3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3.95" customHeight="1" x14ac:dyDescent="0.5">
      <c r="A21" s="5"/>
      <c r="B21" s="135">
        <v>120</v>
      </c>
      <c r="C21" s="136">
        <f>2281.58+590</f>
        <v>2871.58</v>
      </c>
      <c r="D21" s="22" t="s">
        <v>12</v>
      </c>
      <c r="E21" s="131">
        <f>CASHBOOK!$M$172</f>
        <v>1818.88</v>
      </c>
      <c r="F21" s="3"/>
      <c r="G21" s="3"/>
      <c r="H21" s="3"/>
      <c r="I21" s="3"/>
      <c r="J21" s="3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3.95" customHeight="1" x14ac:dyDescent="0.5">
      <c r="A22" s="5"/>
      <c r="B22" s="137">
        <v>130</v>
      </c>
      <c r="C22" s="138">
        <v>5500.6</v>
      </c>
      <c r="D22" s="21" t="s">
        <v>8</v>
      </c>
      <c r="E22" s="130">
        <f>CASHBOOK!$N$172</f>
        <v>11260.5</v>
      </c>
      <c r="F22" s="3"/>
      <c r="G22" s="3"/>
      <c r="H22" s="3"/>
      <c r="I22" s="3"/>
      <c r="J22" s="3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3.95" customHeight="1" x14ac:dyDescent="0.5">
      <c r="A23" s="5"/>
      <c r="B23" s="135">
        <v>140</v>
      </c>
      <c r="C23" s="136">
        <v>6441.9</v>
      </c>
      <c r="D23" s="22" t="s">
        <v>7</v>
      </c>
      <c r="E23" s="131">
        <f>CASHBOOK!$O$172</f>
        <v>3218.87</v>
      </c>
      <c r="F23" s="3"/>
      <c r="G23" s="3"/>
      <c r="H23" s="3"/>
      <c r="I23" s="3"/>
      <c r="J23" s="3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3.95" customHeight="1" x14ac:dyDescent="0.5">
      <c r="A24" s="5"/>
      <c r="B24" s="137">
        <v>150</v>
      </c>
      <c r="C24" s="138">
        <f>464+1649.52</f>
        <v>2113.52</v>
      </c>
      <c r="D24" s="21" t="s">
        <v>5</v>
      </c>
      <c r="E24" s="130">
        <f>CASHBOOK!$P$172</f>
        <v>1743.1300000000003</v>
      </c>
      <c r="F24" s="3"/>
      <c r="G24" s="3"/>
      <c r="H24" s="3"/>
      <c r="I24" s="3"/>
      <c r="J24" s="3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3.95" customHeight="1" x14ac:dyDescent="0.5">
      <c r="A25" s="5"/>
      <c r="B25" s="135">
        <v>160</v>
      </c>
      <c r="C25" s="136">
        <v>1187.5</v>
      </c>
      <c r="D25" s="22" t="s">
        <v>9</v>
      </c>
      <c r="E25" s="131">
        <f>CASHBOOK!$Q$172</f>
        <v>320</v>
      </c>
      <c r="F25" s="3"/>
      <c r="G25" s="3"/>
      <c r="H25" s="3"/>
      <c r="I25" s="3"/>
      <c r="J25" s="3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3.95" customHeight="1" x14ac:dyDescent="0.5">
      <c r="A26" s="5"/>
      <c r="B26" s="137">
        <v>170</v>
      </c>
      <c r="C26" s="138">
        <v>184.67</v>
      </c>
      <c r="D26" s="21" t="s">
        <v>184</v>
      </c>
      <c r="E26" s="130">
        <f>CASHBOOK!$R$172</f>
        <v>153.28</v>
      </c>
      <c r="F26" s="3"/>
      <c r="G26" s="3"/>
      <c r="H26" s="3"/>
      <c r="I26" s="3"/>
      <c r="J26" s="3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3.95" customHeight="1" x14ac:dyDescent="0.5">
      <c r="A27" s="5"/>
      <c r="B27" s="135">
        <v>180</v>
      </c>
      <c r="C27" s="136">
        <v>2685</v>
      </c>
      <c r="D27" s="22" t="s">
        <v>3</v>
      </c>
      <c r="E27" s="131">
        <f>CASHBOOK!$S$172</f>
        <v>1878</v>
      </c>
      <c r="F27" s="3"/>
      <c r="G27" s="3"/>
      <c r="H27" s="3"/>
      <c r="I27" s="3"/>
      <c r="J27" s="3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3.95" customHeight="1" x14ac:dyDescent="0.5">
      <c r="A28" s="5"/>
      <c r="B28" s="137">
        <v>190</v>
      </c>
      <c r="C28" s="138">
        <f>21578.49+3238.34</f>
        <v>24816.83</v>
      </c>
      <c r="D28" s="21" t="s">
        <v>4</v>
      </c>
      <c r="E28" s="130">
        <f>CASHBOOK!$T$172</f>
        <v>18516</v>
      </c>
      <c r="F28" s="3"/>
      <c r="G28" s="3"/>
      <c r="H28" s="3"/>
      <c r="I28" s="3"/>
      <c r="J28" s="3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3.95" customHeight="1" x14ac:dyDescent="0.5">
      <c r="A29" s="5"/>
      <c r="B29" s="135">
        <v>200</v>
      </c>
      <c r="C29" s="136">
        <f>13337.76+1695+20935.36+2648.96</f>
        <v>38617.08</v>
      </c>
      <c r="D29" s="23" t="s">
        <v>10</v>
      </c>
      <c r="E29" s="131">
        <f>CASHBOOK!$U$172</f>
        <v>11655.789999999995</v>
      </c>
      <c r="F29" s="3"/>
      <c r="G29" s="3"/>
      <c r="H29" s="3"/>
      <c r="I29" s="3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3.95" customHeight="1" thickBot="1" x14ac:dyDescent="0.55000000000000004">
      <c r="A30" s="5"/>
      <c r="B30" s="139"/>
      <c r="C30" s="19">
        <f>SUM(C19:C29)</f>
        <v>108091.40999999999</v>
      </c>
      <c r="D30" s="24" t="s">
        <v>284</v>
      </c>
      <c r="E30" s="140">
        <f>SUM(E19:E29)</f>
        <v>68164.509999999995</v>
      </c>
      <c r="F30" s="3"/>
      <c r="G30" s="3"/>
      <c r="H30" s="3"/>
      <c r="I30" s="3"/>
      <c r="J30" s="3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3.95" customHeight="1" thickTop="1" x14ac:dyDescent="0.5">
      <c r="A31" s="5"/>
      <c r="B31" s="117"/>
      <c r="C31" s="141"/>
      <c r="D31" s="142"/>
      <c r="E31" s="118"/>
      <c r="F31" s="3"/>
      <c r="G31" s="3"/>
      <c r="H31" s="3"/>
      <c r="I31" s="3"/>
      <c r="J31" s="3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3.95" customHeight="1" x14ac:dyDescent="0.5">
      <c r="A32" s="5"/>
      <c r="B32" s="285"/>
      <c r="C32" s="286">
        <f>65000+2715.75</f>
        <v>67715.75</v>
      </c>
      <c r="D32" s="287" t="s">
        <v>324</v>
      </c>
      <c r="E32" s="288">
        <f>190000+6056.83</f>
        <v>196056.83</v>
      </c>
      <c r="F32" s="113"/>
      <c r="G32" s="3"/>
      <c r="H32" s="3"/>
      <c r="I32" s="3"/>
      <c r="J32" s="3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2" customHeight="1" x14ac:dyDescent="0.5">
      <c r="A33" s="5"/>
      <c r="B33" s="117"/>
      <c r="C33" s="143"/>
      <c r="D33" s="7"/>
      <c r="E33" s="118"/>
      <c r="F33" s="3"/>
      <c r="G33" s="3"/>
      <c r="H33" s="3"/>
      <c r="I33" s="3"/>
      <c r="J33" s="3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2" customHeight="1" thickBot="1" x14ac:dyDescent="0.55000000000000004">
      <c r="A34" s="5"/>
      <c r="B34" s="144"/>
      <c r="C34" s="145"/>
      <c r="D34" s="146"/>
      <c r="E34" s="147"/>
      <c r="F34" s="3"/>
      <c r="G34" s="3"/>
      <c r="H34" s="3"/>
      <c r="I34" s="3"/>
      <c r="J34" s="3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2" customHeight="1" thickTop="1" x14ac:dyDescent="0.5">
      <c r="A35" s="5"/>
      <c r="B35" s="5"/>
      <c r="C35" s="4"/>
      <c r="D35" s="3"/>
      <c r="E35" s="18"/>
      <c r="F35" s="3"/>
      <c r="G35" s="3"/>
      <c r="H35" s="3"/>
      <c r="I35" s="3"/>
      <c r="J35" s="3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2" customHeight="1" x14ac:dyDescent="0.5">
      <c r="A36" s="5"/>
      <c r="B36" s="5"/>
      <c r="C36" s="4"/>
      <c r="D36" s="3"/>
      <c r="E36" s="3"/>
      <c r="F36" s="3"/>
      <c r="G36" s="3"/>
      <c r="H36" s="3"/>
      <c r="I36" s="3"/>
      <c r="J36" s="3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2" customHeight="1" x14ac:dyDescent="0.5">
      <c r="A37" s="5"/>
      <c r="B37" s="5"/>
      <c r="C37" s="4"/>
      <c r="D37" s="3"/>
      <c r="E37" s="3"/>
      <c r="F37" s="3"/>
      <c r="G37" s="3"/>
      <c r="H37" s="3"/>
      <c r="I37" s="3"/>
      <c r="J37" s="3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2" customHeight="1" x14ac:dyDescent="0.5">
      <c r="A38" s="5"/>
      <c r="B38" s="5"/>
      <c r="C38" s="4"/>
      <c r="D38" s="3"/>
      <c r="E38" s="3"/>
      <c r="F38" s="3"/>
      <c r="G38" s="3"/>
      <c r="H38" s="3"/>
      <c r="I38" s="3"/>
      <c r="J38" s="3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2" customHeight="1" x14ac:dyDescent="0.5">
      <c r="A39" s="5"/>
      <c r="B39" s="5"/>
      <c r="C39" s="4"/>
      <c r="D39" s="3"/>
      <c r="E39" s="3"/>
      <c r="F39" s="3"/>
      <c r="G39" s="3"/>
      <c r="H39" s="3"/>
      <c r="I39" s="3"/>
      <c r="J39" s="3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2" customHeight="1" x14ac:dyDescent="0.5">
      <c r="A40" s="5"/>
      <c r="B40" s="5"/>
      <c r="C40" s="4"/>
      <c r="D40" s="3"/>
      <c r="E40" s="3"/>
      <c r="F40" s="3"/>
      <c r="G40" s="3"/>
      <c r="H40" s="3"/>
      <c r="I40" s="3"/>
      <c r="J40" s="3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2" customHeight="1" x14ac:dyDescent="0.5">
      <c r="A41" s="5"/>
      <c r="B41" s="5"/>
      <c r="C41" s="4"/>
      <c r="D41" s="3"/>
      <c r="E41" s="3"/>
      <c r="F41" s="3"/>
      <c r="G41" s="3"/>
      <c r="H41" s="3"/>
      <c r="I41" s="3"/>
      <c r="J41" s="3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2" customHeight="1" x14ac:dyDescent="0.5">
      <c r="A42" s="5"/>
      <c r="B42" s="5"/>
      <c r="C42" s="4"/>
      <c r="D42" s="3"/>
      <c r="E42" s="3"/>
      <c r="F42" s="3"/>
      <c r="G42" s="3"/>
      <c r="H42" s="3"/>
      <c r="I42" s="3"/>
      <c r="J42" s="3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2" customHeight="1" x14ac:dyDescent="0.5">
      <c r="A43" s="5"/>
      <c r="B43" s="5"/>
      <c r="C43" s="3"/>
      <c r="D43" s="3"/>
      <c r="E43" s="3"/>
      <c r="F43" s="3"/>
      <c r="G43" s="3"/>
      <c r="H43" s="3"/>
      <c r="I43" s="3"/>
      <c r="J43" s="3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2" customHeight="1" x14ac:dyDescent="0.5">
      <c r="A44" s="5"/>
      <c r="B44" s="5"/>
      <c r="C44" s="3"/>
      <c r="D44" s="3"/>
      <c r="E44" s="3"/>
      <c r="F44" s="3"/>
      <c r="G44" s="3"/>
      <c r="H44" s="3"/>
      <c r="I44" s="3"/>
      <c r="J44" s="3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2" customHeight="1" x14ac:dyDescent="0.5">
      <c r="A45" s="5"/>
      <c r="B45" s="5"/>
      <c r="C45" s="3"/>
      <c r="D45" s="3"/>
      <c r="E45" s="3"/>
      <c r="F45" s="3"/>
      <c r="G45" s="3"/>
      <c r="H45" s="3"/>
      <c r="I45" s="3"/>
      <c r="J45" s="3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2" customHeight="1" x14ac:dyDescent="0.5">
      <c r="A46" s="5"/>
      <c r="B46" s="5"/>
      <c r="C46" s="3"/>
      <c r="D46" s="3"/>
      <c r="E46" s="3"/>
      <c r="F46" s="3"/>
      <c r="G46" s="3"/>
      <c r="H46" s="3"/>
      <c r="I46" s="3"/>
      <c r="J46" s="3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2" customHeight="1" x14ac:dyDescent="0.5">
      <c r="A47" s="5"/>
      <c r="B47" s="5"/>
      <c r="C47" s="3"/>
      <c r="D47" s="3"/>
      <c r="E47" s="3"/>
      <c r="F47" s="3"/>
      <c r="G47" s="3"/>
      <c r="H47" s="3"/>
      <c r="I47" s="3"/>
      <c r="J47" s="3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2" customHeight="1" x14ac:dyDescent="0.5">
      <c r="A48" s="5"/>
      <c r="B48" s="5"/>
      <c r="C48" s="3"/>
      <c r="D48" s="3"/>
      <c r="E48" s="3"/>
      <c r="F48" s="3"/>
      <c r="G48" s="3"/>
      <c r="H48" s="3"/>
      <c r="I48" s="3"/>
      <c r="J48" s="3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2" customHeight="1" x14ac:dyDescent="0.5">
      <c r="A49" s="5"/>
      <c r="B49" s="5"/>
      <c r="C49" s="3"/>
      <c r="D49" s="3"/>
      <c r="E49" s="3"/>
      <c r="F49" s="3"/>
      <c r="G49" s="3"/>
      <c r="H49" s="3"/>
      <c r="I49" s="3"/>
      <c r="J49" s="3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2" customHeight="1" x14ac:dyDescent="0.5">
      <c r="A50" s="5"/>
      <c r="B50" s="5"/>
      <c r="C50" s="3"/>
      <c r="D50" s="3"/>
      <c r="E50" s="3"/>
      <c r="F50" s="3"/>
      <c r="G50" s="3"/>
      <c r="H50" s="3"/>
      <c r="I50" s="3"/>
      <c r="J50" s="3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2" customHeight="1" x14ac:dyDescent="0.5">
      <c r="A51" s="5"/>
      <c r="B51" s="5"/>
      <c r="C51" s="3"/>
      <c r="D51" s="3"/>
      <c r="E51" s="3"/>
      <c r="F51" s="3"/>
      <c r="G51" s="3"/>
      <c r="H51" s="3"/>
      <c r="I51" s="3"/>
      <c r="J51" s="3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2" customHeight="1" x14ac:dyDescent="0.5">
      <c r="A52" s="5"/>
      <c r="B52" s="5"/>
      <c r="C52" s="3"/>
      <c r="D52" s="3"/>
      <c r="E52" s="3"/>
      <c r="F52" s="3"/>
      <c r="G52" s="3"/>
      <c r="H52" s="3"/>
      <c r="I52" s="3"/>
      <c r="J52" s="3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2" customHeight="1" x14ac:dyDescent="0.5">
      <c r="A53" s="5"/>
      <c r="B53" s="5"/>
      <c r="C53" s="3"/>
      <c r="D53" s="3"/>
      <c r="E53" s="3"/>
      <c r="F53" s="3"/>
      <c r="G53" s="3"/>
      <c r="H53" s="3"/>
      <c r="I53" s="3"/>
      <c r="J53" s="3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2" customHeight="1" x14ac:dyDescent="0.5">
      <c r="A54" s="5"/>
      <c r="B54" s="5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2" customHeight="1" x14ac:dyDescent="0.5">
      <c r="A55" s="5"/>
      <c r="B55" s="5"/>
      <c r="C55" s="3"/>
      <c r="D55" s="3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2" customHeight="1" x14ac:dyDescent="0.5">
      <c r="A56" s="5"/>
      <c r="B56" s="5"/>
      <c r="C56" s="3"/>
      <c r="D56" s="3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2" customHeight="1" x14ac:dyDescent="0.5">
      <c r="A57" s="5"/>
      <c r="B57" s="5"/>
      <c r="C57" s="3"/>
      <c r="D57" s="3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2" customHeight="1" x14ac:dyDescent="0.5">
      <c r="A58" s="5"/>
      <c r="B58" s="5"/>
      <c r="C58" s="3"/>
      <c r="D58" s="3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2" customHeight="1" x14ac:dyDescent="0.5">
      <c r="A59" s="5"/>
      <c r="B59" s="5"/>
      <c r="C59" s="3"/>
      <c r="D59" s="3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2" customHeight="1" x14ac:dyDescent="0.5">
      <c r="A60" s="5"/>
      <c r="B60" s="5"/>
      <c r="C60" s="3"/>
      <c r="D60" s="3"/>
      <c r="E60" s="3"/>
      <c r="F60" s="3"/>
      <c r="G60" s="3"/>
      <c r="H60" s="3"/>
      <c r="I60" s="3"/>
      <c r="J60" s="3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2" customHeight="1" x14ac:dyDescent="0.5">
      <c r="A61" s="5"/>
      <c r="B61" s="5"/>
      <c r="C61" s="3"/>
      <c r="D61" s="3"/>
      <c r="E61" s="3"/>
      <c r="F61" s="3"/>
      <c r="G61" s="3"/>
      <c r="H61" s="3"/>
      <c r="I61" s="3"/>
      <c r="J61" s="3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2" customHeight="1" x14ac:dyDescent="0.5">
      <c r="A62" s="5"/>
      <c r="B62" s="5"/>
      <c r="C62" s="3"/>
      <c r="D62" s="3"/>
      <c r="E62" s="3"/>
      <c r="F62" s="3"/>
      <c r="G62" s="3"/>
      <c r="H62" s="3"/>
      <c r="I62" s="3"/>
      <c r="J62" s="3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2" customHeight="1" x14ac:dyDescent="0.5">
      <c r="A63" s="5"/>
      <c r="B63" s="5"/>
      <c r="C63" s="3"/>
      <c r="D63" s="3"/>
      <c r="E63" s="3"/>
      <c r="F63" s="3"/>
      <c r="G63" s="3"/>
      <c r="H63" s="3"/>
      <c r="I63" s="3"/>
      <c r="J63" s="3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2" customHeight="1" x14ac:dyDescent="0.5">
      <c r="A64" s="5"/>
      <c r="B64" s="5"/>
      <c r="C64" s="3"/>
      <c r="D64" s="3"/>
      <c r="E64" s="3"/>
      <c r="F64" s="3"/>
      <c r="G64" s="3"/>
      <c r="H64" s="3"/>
      <c r="I64" s="3"/>
      <c r="J64" s="3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2" customHeight="1" x14ac:dyDescent="0.5">
      <c r="A65" s="5"/>
      <c r="B65" s="5"/>
      <c r="C65" s="3"/>
      <c r="D65" s="3"/>
      <c r="E65" s="3"/>
      <c r="F65" s="3"/>
      <c r="G65" s="3"/>
      <c r="H65" s="3"/>
      <c r="I65" s="3"/>
      <c r="J65" s="3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2" customHeight="1" x14ac:dyDescent="0.5">
      <c r="A66" s="5"/>
      <c r="B66" s="5"/>
      <c r="C66" s="3"/>
      <c r="D66" s="3"/>
      <c r="E66" s="3"/>
      <c r="F66" s="3"/>
      <c r="G66" s="3"/>
      <c r="H66" s="3"/>
      <c r="I66" s="3"/>
      <c r="J66" s="3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2" customHeight="1" x14ac:dyDescent="0.5">
      <c r="A67" s="5"/>
      <c r="B67" s="5"/>
      <c r="C67" s="3"/>
      <c r="D67" s="3"/>
      <c r="E67" s="3"/>
      <c r="F67" s="3"/>
      <c r="G67" s="3"/>
      <c r="H67" s="3"/>
      <c r="I67" s="3"/>
      <c r="J67" s="3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2" customHeight="1" x14ac:dyDescent="0.5">
      <c r="A68" s="5"/>
      <c r="B68" s="5"/>
      <c r="C68" s="3"/>
      <c r="D68" s="3"/>
      <c r="E68" s="3"/>
      <c r="F68" s="3"/>
      <c r="G68" s="3"/>
      <c r="H68" s="3"/>
      <c r="I68" s="3"/>
      <c r="J68" s="3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2" customHeight="1" x14ac:dyDescent="0.5">
      <c r="A69" s="5"/>
      <c r="B69" s="5"/>
      <c r="C69" s="3"/>
      <c r="D69" s="3"/>
      <c r="E69" s="3"/>
      <c r="F69" s="3"/>
      <c r="G69" s="3"/>
      <c r="H69" s="3"/>
      <c r="I69" s="3"/>
      <c r="J69" s="3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2" customHeight="1" x14ac:dyDescent="0.5">
      <c r="A70" s="5"/>
      <c r="B70" s="5"/>
      <c r="C70" s="3"/>
      <c r="D70" s="3"/>
      <c r="E70" s="3"/>
      <c r="F70" s="3"/>
      <c r="G70" s="3"/>
      <c r="H70" s="3"/>
      <c r="I70" s="3"/>
      <c r="J70" s="3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2" customHeight="1" x14ac:dyDescent="0.5">
      <c r="A71" s="5"/>
      <c r="B71" s="5"/>
      <c r="C71" s="3"/>
      <c r="D71" s="3"/>
      <c r="E71" s="3"/>
      <c r="F71" s="3"/>
      <c r="G71" s="3"/>
      <c r="H71" s="3"/>
      <c r="I71" s="3"/>
      <c r="J71" s="3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2" customHeight="1" x14ac:dyDescent="0.5">
      <c r="A72" s="5"/>
      <c r="B72" s="5"/>
      <c r="C72" s="3"/>
      <c r="D72" s="3"/>
      <c r="E72" s="3"/>
      <c r="F72" s="3"/>
      <c r="G72" s="3"/>
      <c r="H72" s="3"/>
      <c r="I72" s="3"/>
      <c r="J72" s="3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2" customHeight="1" x14ac:dyDescent="0.5">
      <c r="A73" s="5"/>
      <c r="B73" s="5"/>
      <c r="C73" s="3"/>
      <c r="D73" s="3"/>
      <c r="E73" s="3"/>
      <c r="F73" s="3"/>
      <c r="G73" s="3"/>
      <c r="H73" s="3"/>
      <c r="I73" s="3"/>
      <c r="J73" s="3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2" customHeight="1" x14ac:dyDescent="0.5">
      <c r="A74" s="5"/>
      <c r="B74" s="5"/>
      <c r="C74" s="3"/>
      <c r="D74" s="3"/>
      <c r="E74" s="3"/>
      <c r="F74" s="3"/>
      <c r="G74" s="3"/>
      <c r="H74" s="3"/>
      <c r="I74" s="3"/>
      <c r="J74" s="3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2" customHeight="1" x14ac:dyDescent="0.5">
      <c r="A75" s="5"/>
      <c r="B75" s="5"/>
      <c r="C75" s="3"/>
      <c r="D75" s="3"/>
      <c r="E75" s="3"/>
      <c r="F75" s="3"/>
      <c r="G75" s="3"/>
      <c r="H75" s="3"/>
      <c r="I75" s="3"/>
      <c r="J75" s="3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2" customHeight="1" x14ac:dyDescent="0.5">
      <c r="A76" s="5"/>
      <c r="B76" s="5"/>
      <c r="C76" s="3"/>
      <c r="D76" s="3"/>
      <c r="E76" s="3"/>
      <c r="F76" s="3"/>
      <c r="G76" s="3"/>
      <c r="H76" s="3"/>
      <c r="I76" s="3"/>
      <c r="J76" s="3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2" customHeight="1" x14ac:dyDescent="0.5">
      <c r="A77" s="5"/>
      <c r="B77" s="5"/>
      <c r="C77" s="3"/>
      <c r="D77" s="3"/>
      <c r="E77" s="3"/>
      <c r="F77" s="3"/>
      <c r="G77" s="3"/>
      <c r="H77" s="3"/>
      <c r="I77" s="3"/>
      <c r="J77" s="3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2" customHeight="1" x14ac:dyDescent="0.5">
      <c r="A78" s="5"/>
      <c r="B78" s="5"/>
      <c r="C78" s="3"/>
      <c r="D78" s="3"/>
      <c r="E78" s="3"/>
      <c r="F78" s="3"/>
      <c r="G78" s="3"/>
      <c r="H78" s="3"/>
      <c r="I78" s="3"/>
      <c r="J78" s="3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2" customHeight="1" x14ac:dyDescent="0.5">
      <c r="A79" s="5"/>
      <c r="B79" s="5"/>
      <c r="C79" s="3"/>
      <c r="D79" s="3"/>
      <c r="E79" s="3"/>
      <c r="F79" s="3"/>
      <c r="G79" s="3"/>
      <c r="H79" s="3"/>
      <c r="I79" s="3"/>
      <c r="J79" s="3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2" customHeight="1" x14ac:dyDescent="0.5">
      <c r="A80" s="5"/>
      <c r="B80" s="5"/>
      <c r="C80" s="3"/>
      <c r="D80" s="3"/>
      <c r="E80" s="3"/>
      <c r="F80" s="3"/>
      <c r="G80" s="3"/>
      <c r="H80" s="3"/>
      <c r="I80" s="3"/>
      <c r="J80" s="3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2" customHeight="1" x14ac:dyDescent="0.5">
      <c r="A81" s="5"/>
      <c r="B81" s="5"/>
      <c r="C81" s="3"/>
      <c r="D81" s="3"/>
      <c r="E81" s="3"/>
      <c r="F81" s="3"/>
      <c r="G81" s="3"/>
      <c r="H81" s="3"/>
      <c r="I81" s="3"/>
      <c r="J81" s="3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2" customHeight="1" x14ac:dyDescent="0.5">
      <c r="A82" s="5"/>
      <c r="B82" s="5"/>
      <c r="C82" s="3"/>
      <c r="D82" s="3"/>
      <c r="E82" s="3"/>
      <c r="F82" s="3"/>
      <c r="G82" s="3"/>
      <c r="H82" s="3"/>
      <c r="I82" s="3"/>
      <c r="J82" s="3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2" customHeight="1" x14ac:dyDescent="0.5">
      <c r="A83" s="5"/>
      <c r="B83" s="5"/>
      <c r="C83" s="3"/>
      <c r="D83" s="3"/>
      <c r="E83" s="3"/>
      <c r="F83" s="3"/>
      <c r="G83" s="3"/>
      <c r="H83" s="3"/>
      <c r="I83" s="3"/>
      <c r="J83" s="3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2" customHeight="1" x14ac:dyDescent="0.5">
      <c r="A84" s="5"/>
      <c r="B84" s="5"/>
      <c r="C84" s="3"/>
      <c r="D84" s="3"/>
      <c r="E84" s="3"/>
      <c r="F84" s="3"/>
      <c r="G84" s="3"/>
      <c r="H84" s="3"/>
      <c r="I84" s="3"/>
      <c r="J84" s="3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2" customHeight="1" x14ac:dyDescent="0.5">
      <c r="A85" s="5"/>
      <c r="B85" s="5"/>
      <c r="C85" s="3"/>
      <c r="D85" s="3"/>
      <c r="E85" s="3"/>
      <c r="F85" s="3"/>
      <c r="G85" s="3"/>
      <c r="H85" s="3"/>
      <c r="I85" s="3"/>
      <c r="J85" s="3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2" customHeight="1" x14ac:dyDescent="0.5">
      <c r="A86" s="5"/>
      <c r="B86" s="5"/>
      <c r="C86" s="3"/>
      <c r="D86" s="3"/>
      <c r="E86" s="3"/>
      <c r="F86" s="3"/>
      <c r="G86" s="3"/>
      <c r="H86" s="3"/>
      <c r="I86" s="3"/>
      <c r="J86" s="3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2" customHeight="1" x14ac:dyDescent="0.5">
      <c r="A87" s="5"/>
      <c r="B87" s="5"/>
      <c r="C87" s="3"/>
      <c r="D87" s="3"/>
      <c r="E87" s="3"/>
      <c r="F87" s="3"/>
      <c r="G87" s="3"/>
      <c r="H87" s="3"/>
      <c r="I87" s="3"/>
      <c r="J87" s="3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2" customHeight="1" x14ac:dyDescent="0.5">
      <c r="A88" s="5"/>
      <c r="B88" s="5"/>
      <c r="C88" s="3"/>
      <c r="D88" s="3"/>
      <c r="E88" s="3"/>
      <c r="F88" s="3"/>
      <c r="G88" s="3"/>
      <c r="H88" s="3"/>
      <c r="I88" s="3"/>
      <c r="J88" s="3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2" customHeight="1" x14ac:dyDescent="0.5">
      <c r="A89" s="5"/>
      <c r="B89" s="5"/>
      <c r="C89" s="3"/>
      <c r="D89" s="3"/>
      <c r="E89" s="3"/>
      <c r="F89" s="3"/>
      <c r="G89" s="3"/>
      <c r="H89" s="3"/>
      <c r="I89" s="3"/>
      <c r="J89" s="3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2" customHeight="1" x14ac:dyDescent="0.5">
      <c r="A90" s="5"/>
      <c r="B90" s="5"/>
      <c r="C90" s="3"/>
      <c r="D90" s="3"/>
      <c r="E90" s="3"/>
      <c r="F90" s="3"/>
      <c r="G90" s="3"/>
      <c r="H90" s="3"/>
      <c r="I90" s="3"/>
      <c r="J90" s="3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2" customHeight="1" x14ac:dyDescent="0.5">
      <c r="A91" s="5"/>
      <c r="B91" s="5"/>
      <c r="C91" s="3"/>
      <c r="D91" s="3"/>
      <c r="E91" s="3"/>
      <c r="F91" s="3"/>
      <c r="G91" s="3"/>
      <c r="H91" s="3"/>
      <c r="I91" s="3"/>
      <c r="J91" s="3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2" customHeight="1" x14ac:dyDescent="0.5">
      <c r="A92" s="5"/>
      <c r="B92" s="5"/>
      <c r="C92" s="3"/>
      <c r="D92" s="3"/>
      <c r="E92" s="3"/>
      <c r="F92" s="3"/>
      <c r="G92" s="3"/>
      <c r="H92" s="3"/>
      <c r="I92" s="3"/>
      <c r="J92" s="3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2" customHeight="1" x14ac:dyDescent="0.5">
      <c r="A93" s="5"/>
      <c r="B93" s="5"/>
      <c r="C93" s="3"/>
      <c r="D93" s="3"/>
      <c r="E93" s="3"/>
      <c r="F93" s="3"/>
      <c r="G93" s="3"/>
      <c r="H93" s="3"/>
      <c r="I93" s="3"/>
      <c r="J93" s="3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2" customHeight="1" x14ac:dyDescent="0.5">
      <c r="A94" s="5"/>
      <c r="B94" s="5"/>
      <c r="C94" s="3"/>
      <c r="D94" s="3"/>
      <c r="E94" s="3"/>
      <c r="F94" s="3"/>
      <c r="G94" s="3"/>
      <c r="H94" s="3"/>
      <c r="I94" s="3"/>
      <c r="J94" s="3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2" customHeight="1" x14ac:dyDescent="0.5">
      <c r="A95" s="5"/>
      <c r="B95" s="5"/>
      <c r="C95" s="3"/>
      <c r="D95" s="3"/>
      <c r="E95" s="3"/>
      <c r="F95" s="3"/>
      <c r="G95" s="3"/>
      <c r="H95" s="3"/>
      <c r="I95" s="3"/>
      <c r="J95" s="3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2" customHeight="1" x14ac:dyDescent="0.5">
      <c r="A96" s="5"/>
      <c r="B96" s="5"/>
      <c r="C96" s="3"/>
      <c r="D96" s="3"/>
      <c r="E96" s="3"/>
      <c r="F96" s="3"/>
      <c r="G96" s="3"/>
      <c r="H96" s="3"/>
      <c r="I96" s="3"/>
      <c r="J96" s="3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2" customHeight="1" x14ac:dyDescent="0.5">
      <c r="A97" s="5"/>
      <c r="B97" s="5"/>
      <c r="C97" s="3"/>
      <c r="D97" s="3"/>
      <c r="E97" s="3"/>
      <c r="F97" s="3"/>
      <c r="G97" s="3"/>
      <c r="H97" s="3"/>
      <c r="I97" s="3"/>
      <c r="J97" s="3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2" customHeight="1" x14ac:dyDescent="0.5">
      <c r="A98" s="5"/>
      <c r="B98" s="5"/>
      <c r="C98" s="3"/>
      <c r="D98" s="3"/>
      <c r="E98" s="3"/>
      <c r="F98" s="3"/>
      <c r="G98" s="3"/>
      <c r="H98" s="3"/>
      <c r="I98" s="3"/>
      <c r="J98" s="3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2" customHeight="1" x14ac:dyDescent="0.5">
      <c r="A99" s="5"/>
      <c r="B99" s="5"/>
      <c r="C99" s="3"/>
      <c r="D99" s="3"/>
      <c r="E99" s="3"/>
      <c r="F99" s="3"/>
      <c r="G99" s="3"/>
      <c r="H99" s="3"/>
      <c r="I99" s="3"/>
      <c r="J99" s="3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2" customHeight="1" x14ac:dyDescent="0.5">
      <c r="A100" s="5"/>
      <c r="B100" s="5"/>
      <c r="C100" s="3"/>
      <c r="D100" s="3"/>
      <c r="E100" s="3"/>
      <c r="F100" s="3"/>
      <c r="G100" s="3"/>
      <c r="H100" s="3"/>
      <c r="I100" s="3"/>
      <c r="J100" s="3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2" customHeight="1" x14ac:dyDescent="0.5">
      <c r="A101" s="5"/>
      <c r="B101" s="5"/>
      <c r="C101" s="3"/>
      <c r="D101" s="3"/>
      <c r="E101" s="3"/>
      <c r="F101" s="3"/>
      <c r="G101" s="3"/>
      <c r="H101" s="3"/>
      <c r="I101" s="3"/>
      <c r="J101" s="3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2" customHeight="1" x14ac:dyDescent="0.5">
      <c r="A102" s="5"/>
      <c r="B102" s="5"/>
      <c r="C102" s="3"/>
      <c r="D102" s="3"/>
      <c r="E102" s="3"/>
      <c r="F102" s="3"/>
      <c r="G102" s="3"/>
      <c r="H102" s="3"/>
      <c r="I102" s="3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2" customHeight="1" x14ac:dyDescent="0.5">
      <c r="A103" s="5"/>
      <c r="B103" s="5"/>
      <c r="C103" s="3"/>
      <c r="D103" s="3"/>
      <c r="E103" s="3"/>
      <c r="F103" s="3"/>
      <c r="G103" s="3"/>
      <c r="H103" s="3"/>
      <c r="I103" s="3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2" customHeight="1" x14ac:dyDescent="0.5">
      <c r="A104" s="5"/>
      <c r="B104" s="5"/>
      <c r="C104" s="3"/>
      <c r="D104" s="3"/>
      <c r="E104" s="3"/>
      <c r="F104" s="3"/>
      <c r="G104" s="3"/>
      <c r="H104" s="3"/>
      <c r="I104" s="3"/>
      <c r="J104" s="3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2" customHeight="1" x14ac:dyDescent="0.5">
      <c r="A105" s="5"/>
      <c r="B105" s="5"/>
      <c r="C105" s="3"/>
      <c r="D105" s="3"/>
      <c r="E105" s="3"/>
      <c r="F105" s="3"/>
      <c r="G105" s="3"/>
      <c r="H105" s="3"/>
      <c r="I105" s="3"/>
      <c r="J105" s="3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2" customHeight="1" x14ac:dyDescent="0.5">
      <c r="A106" s="5"/>
      <c r="B106" s="5"/>
      <c r="C106" s="3"/>
      <c r="D106" s="3"/>
      <c r="E106" s="3"/>
      <c r="F106" s="3"/>
      <c r="G106" s="3"/>
      <c r="H106" s="3"/>
      <c r="I106" s="3"/>
      <c r="J106" s="3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2" customHeight="1" x14ac:dyDescent="0.5">
      <c r="A107" s="5"/>
      <c r="B107" s="5"/>
      <c r="C107" s="3"/>
      <c r="D107" s="3"/>
      <c r="E107" s="3"/>
      <c r="F107" s="3"/>
      <c r="G107" s="3"/>
      <c r="H107" s="3"/>
      <c r="I107" s="3"/>
      <c r="J107" s="3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2" customHeight="1" x14ac:dyDescent="0.5">
      <c r="A108" s="5"/>
      <c r="B108" s="5"/>
      <c r="C108" s="3"/>
      <c r="D108" s="3"/>
      <c r="E108" s="3"/>
      <c r="F108" s="3"/>
      <c r="G108" s="3"/>
      <c r="H108" s="3"/>
      <c r="I108" s="3"/>
      <c r="J108" s="3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2" customHeight="1" x14ac:dyDescent="0.5">
      <c r="A109" s="5"/>
      <c r="B109" s="5"/>
      <c r="C109" s="3"/>
      <c r="D109" s="3"/>
      <c r="E109" s="3"/>
      <c r="F109" s="3"/>
      <c r="G109" s="3"/>
      <c r="H109" s="3"/>
      <c r="I109" s="3"/>
      <c r="J109" s="3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2" customHeight="1" x14ac:dyDescent="0.5">
      <c r="A110" s="5"/>
      <c r="B110" s="5"/>
      <c r="C110" s="3"/>
      <c r="D110" s="3"/>
      <c r="E110" s="3"/>
      <c r="F110" s="3"/>
      <c r="G110" s="3"/>
      <c r="H110" s="3"/>
      <c r="I110" s="3"/>
      <c r="J110" s="3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2" customHeight="1" x14ac:dyDescent="0.5">
      <c r="A111" s="5"/>
      <c r="B111" s="5"/>
      <c r="C111" s="3"/>
      <c r="D111" s="3"/>
      <c r="E111" s="3"/>
      <c r="F111" s="3"/>
      <c r="G111" s="3"/>
      <c r="H111" s="3"/>
      <c r="I111" s="3"/>
      <c r="J111" s="3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2" customHeight="1" x14ac:dyDescent="0.5">
      <c r="A112" s="5"/>
      <c r="B112" s="5"/>
      <c r="C112" s="3"/>
      <c r="D112" s="3"/>
      <c r="E112" s="3"/>
      <c r="F112" s="3"/>
      <c r="G112" s="3"/>
      <c r="H112" s="3"/>
      <c r="I112" s="3"/>
      <c r="J112" s="3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2" customHeight="1" x14ac:dyDescent="0.5">
      <c r="A113" s="5"/>
      <c r="B113" s="5"/>
      <c r="C113" s="3"/>
      <c r="D113" s="3"/>
      <c r="E113" s="3"/>
      <c r="F113" s="3"/>
      <c r="G113" s="3"/>
      <c r="H113" s="3"/>
      <c r="I113" s="3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2" customHeight="1" x14ac:dyDescent="0.5">
      <c r="A114" s="5"/>
      <c r="B114" s="5"/>
      <c r="C114" s="3"/>
      <c r="D114" s="3"/>
      <c r="E114" s="3"/>
      <c r="F114" s="3"/>
      <c r="G114" s="3"/>
      <c r="H114" s="3"/>
      <c r="I114" s="3"/>
      <c r="J114" s="3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2" customHeight="1" x14ac:dyDescent="0.5">
      <c r="A115" s="5"/>
      <c r="B115" s="5"/>
      <c r="C115" s="3"/>
      <c r="D115" s="3"/>
      <c r="E115" s="3"/>
      <c r="F115" s="3"/>
      <c r="G115" s="3"/>
      <c r="H115" s="3"/>
      <c r="I115" s="3"/>
      <c r="J115" s="3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2" customHeight="1" x14ac:dyDescent="0.5">
      <c r="A116" s="5"/>
      <c r="B116" s="5"/>
      <c r="C116" s="3"/>
      <c r="D116" s="3"/>
      <c r="E116" s="3"/>
      <c r="F116" s="3"/>
      <c r="G116" s="3"/>
      <c r="H116" s="3"/>
      <c r="I116" s="3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2" customHeight="1" x14ac:dyDescent="0.5">
      <c r="A117" s="5"/>
      <c r="B117" s="5"/>
      <c r="C117" s="3"/>
      <c r="D117" s="3"/>
      <c r="E117" s="3"/>
      <c r="F117" s="3"/>
      <c r="G117" s="3"/>
      <c r="H117" s="3"/>
      <c r="I117" s="3"/>
      <c r="J117" s="3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2" customHeight="1" x14ac:dyDescent="0.5">
      <c r="A118" s="5"/>
      <c r="B118" s="5"/>
      <c r="C118" s="3"/>
      <c r="D118" s="3"/>
      <c r="E118" s="3"/>
      <c r="F118" s="3"/>
      <c r="G118" s="3"/>
      <c r="H118" s="3"/>
      <c r="I118" s="3"/>
      <c r="J118" s="3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2" customHeight="1" x14ac:dyDescent="0.5">
      <c r="A119" s="5"/>
      <c r="B119" s="5"/>
      <c r="C119" s="3"/>
      <c r="D119" s="3"/>
      <c r="E119" s="3"/>
      <c r="F119" s="3"/>
      <c r="G119" s="3"/>
      <c r="H119" s="3"/>
      <c r="I119" s="3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2" customHeight="1" x14ac:dyDescent="0.5">
      <c r="A120" s="5"/>
      <c r="B120" s="5"/>
      <c r="C120" s="3"/>
      <c r="D120" s="3"/>
      <c r="E120" s="3"/>
      <c r="F120" s="3"/>
      <c r="G120" s="3"/>
      <c r="H120" s="3"/>
      <c r="I120" s="3"/>
      <c r="J120" s="3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2" customHeight="1" x14ac:dyDescent="0.5">
      <c r="A121" s="5"/>
      <c r="B121" s="5"/>
      <c r="C121" s="3"/>
      <c r="D121" s="3"/>
      <c r="E121" s="3"/>
      <c r="F121" s="3"/>
      <c r="G121" s="3"/>
      <c r="H121" s="3"/>
      <c r="I121" s="3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2" customHeight="1" x14ac:dyDescent="0.5">
      <c r="A122" s="5"/>
      <c r="B122" s="5"/>
      <c r="C122" s="3"/>
      <c r="D122" s="3"/>
      <c r="E122" s="3"/>
      <c r="F122" s="3"/>
      <c r="G122" s="3"/>
      <c r="H122" s="3"/>
      <c r="I122" s="3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2" customHeight="1" x14ac:dyDescent="0.5">
      <c r="A123" s="5"/>
      <c r="B123" s="5"/>
      <c r="C123" s="3"/>
      <c r="D123" s="3"/>
      <c r="E123" s="3"/>
      <c r="F123" s="3"/>
      <c r="G123" s="3"/>
      <c r="H123" s="3"/>
      <c r="I123" s="3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2" customHeight="1" x14ac:dyDescent="0.5">
      <c r="A124" s="5"/>
      <c r="B124" s="5"/>
      <c r="C124" s="3"/>
      <c r="D124" s="3"/>
      <c r="E124" s="3"/>
      <c r="F124" s="3"/>
      <c r="G124" s="3"/>
      <c r="H124" s="3"/>
      <c r="I124" s="3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2" customHeight="1" x14ac:dyDescent="0.5">
      <c r="A125" s="5"/>
      <c r="B125" s="5"/>
      <c r="C125" s="3"/>
      <c r="D125" s="3"/>
      <c r="E125" s="3"/>
      <c r="F125" s="3"/>
      <c r="G125" s="3"/>
      <c r="H125" s="3"/>
      <c r="I125" s="3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2" customHeight="1" x14ac:dyDescent="0.5">
      <c r="A126" s="5"/>
      <c r="B126" s="5"/>
      <c r="C126" s="3"/>
      <c r="D126" s="3"/>
      <c r="E126" s="3"/>
      <c r="F126" s="3"/>
      <c r="G126" s="3"/>
      <c r="H126" s="3"/>
      <c r="I126" s="3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2" customHeight="1" x14ac:dyDescent="0.5">
      <c r="A127" s="5"/>
      <c r="B127" s="5"/>
      <c r="C127" s="3"/>
      <c r="D127" s="3"/>
      <c r="E127" s="3"/>
      <c r="F127" s="3"/>
      <c r="G127" s="3"/>
      <c r="H127" s="3"/>
      <c r="I127" s="3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2" customHeight="1" x14ac:dyDescent="0.5">
      <c r="A128" s="5"/>
      <c r="B128" s="5"/>
      <c r="C128" s="3"/>
      <c r="D128" s="3"/>
      <c r="E128" s="3"/>
      <c r="F128" s="3"/>
      <c r="G128" s="3"/>
      <c r="H128" s="3"/>
      <c r="I128" s="3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2" customHeight="1" x14ac:dyDescent="0.5">
      <c r="A129" s="5"/>
      <c r="B129" s="5"/>
      <c r="C129" s="3"/>
      <c r="D129" s="3"/>
      <c r="E129" s="3"/>
      <c r="F129" s="3"/>
      <c r="G129" s="3"/>
      <c r="H129" s="3"/>
      <c r="I129" s="3"/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2" customHeight="1" x14ac:dyDescent="0.5">
      <c r="A130" s="5"/>
      <c r="B130" s="5"/>
      <c r="C130" s="3"/>
      <c r="D130" s="3"/>
      <c r="E130" s="3"/>
      <c r="F130" s="3"/>
      <c r="G130" s="3"/>
      <c r="H130" s="3"/>
      <c r="I130" s="3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2" customHeight="1" x14ac:dyDescent="0.5">
      <c r="A131" s="5"/>
      <c r="B131" s="5"/>
      <c r="C131" s="3"/>
      <c r="D131" s="3"/>
      <c r="E131" s="3"/>
      <c r="F131" s="3"/>
      <c r="G131" s="3"/>
      <c r="H131" s="3"/>
      <c r="I131" s="3"/>
      <c r="J131" s="3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2" customHeight="1" x14ac:dyDescent="0.5">
      <c r="A132" s="5"/>
      <c r="B132" s="5"/>
      <c r="C132" s="3"/>
      <c r="D132" s="3"/>
      <c r="E132" s="3"/>
      <c r="F132" s="3"/>
      <c r="G132" s="3"/>
      <c r="H132" s="3"/>
      <c r="I132" s="3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2" customHeight="1" x14ac:dyDescent="0.5">
      <c r="A133" s="5"/>
      <c r="B133" s="5"/>
      <c r="C133" s="3"/>
      <c r="D133" s="3"/>
      <c r="E133" s="3"/>
      <c r="F133" s="3"/>
      <c r="G133" s="3"/>
      <c r="H133" s="3"/>
      <c r="I133" s="3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2" customHeight="1" x14ac:dyDescent="0.5">
      <c r="A134" s="5"/>
      <c r="B134" s="5"/>
      <c r="C134" s="3"/>
      <c r="D134" s="3"/>
      <c r="E134" s="3"/>
      <c r="F134" s="3"/>
      <c r="G134" s="3"/>
      <c r="H134" s="3"/>
      <c r="I134" s="3"/>
      <c r="J134" s="3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2" customHeight="1" x14ac:dyDescent="0.5">
      <c r="A135" s="5"/>
      <c r="B135" s="5"/>
      <c r="C135" s="3"/>
      <c r="D135" s="3"/>
      <c r="E135" s="3"/>
      <c r="F135" s="3"/>
      <c r="G135" s="3"/>
      <c r="H135" s="3"/>
      <c r="I135" s="3"/>
      <c r="J135" s="3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2" customHeight="1" x14ac:dyDescent="0.5">
      <c r="A136" s="5"/>
      <c r="B136" s="5"/>
      <c r="C136" s="3"/>
      <c r="D136" s="3"/>
      <c r="E136" s="3"/>
      <c r="F136" s="3"/>
      <c r="G136" s="3"/>
      <c r="H136" s="3"/>
      <c r="I136" s="3"/>
      <c r="J136" s="3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2" customHeight="1" x14ac:dyDescent="0.5">
      <c r="A137" s="5"/>
      <c r="B137" s="5"/>
      <c r="C137" s="3"/>
      <c r="D137" s="3"/>
      <c r="E137" s="3"/>
      <c r="F137" s="3"/>
      <c r="G137" s="3"/>
      <c r="H137" s="3"/>
      <c r="I137" s="3"/>
      <c r="J137" s="3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2" customHeight="1" x14ac:dyDescent="0.5">
      <c r="A138" s="5"/>
      <c r="B138" s="5"/>
      <c r="C138" s="3"/>
      <c r="D138" s="3"/>
      <c r="E138" s="3"/>
      <c r="F138" s="3"/>
      <c r="G138" s="3"/>
      <c r="H138" s="3"/>
      <c r="I138" s="3"/>
      <c r="J138" s="3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2" customHeight="1" x14ac:dyDescent="0.5">
      <c r="A139" s="5"/>
      <c r="B139" s="5"/>
      <c r="C139" s="3"/>
      <c r="D139" s="3"/>
      <c r="E139" s="3"/>
      <c r="F139" s="3"/>
      <c r="G139" s="3"/>
      <c r="H139" s="3"/>
      <c r="I139" s="3"/>
      <c r="J139" s="3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2" customHeight="1" x14ac:dyDescent="0.5">
      <c r="A140" s="5"/>
      <c r="B140" s="5"/>
      <c r="C140" s="3"/>
      <c r="D140" s="3"/>
      <c r="E140" s="3"/>
      <c r="F140" s="3"/>
      <c r="G140" s="3"/>
      <c r="H140" s="3"/>
      <c r="I140" s="3"/>
      <c r="J140" s="3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2" customHeight="1" x14ac:dyDescent="0.5">
      <c r="A141" s="5"/>
      <c r="B141" s="5"/>
      <c r="C141" s="3"/>
      <c r="D141" s="3"/>
      <c r="E141" s="3"/>
      <c r="F141" s="3"/>
      <c r="G141" s="3"/>
      <c r="H141" s="3"/>
      <c r="I141" s="3"/>
      <c r="J141" s="3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2" customHeight="1" x14ac:dyDescent="0.5">
      <c r="A142" s="5"/>
      <c r="B142" s="5"/>
      <c r="C142" s="3"/>
      <c r="D142" s="3"/>
      <c r="E142" s="3"/>
      <c r="F142" s="3"/>
      <c r="G142" s="3"/>
      <c r="H142" s="3"/>
      <c r="I142" s="3"/>
      <c r="J142" s="3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2" customHeight="1" x14ac:dyDescent="0.5">
      <c r="A143" s="5"/>
      <c r="B143" s="5"/>
      <c r="C143" s="3"/>
      <c r="D143" s="3"/>
      <c r="E143" s="3"/>
      <c r="F143" s="3"/>
      <c r="G143" s="3"/>
      <c r="H143" s="3"/>
      <c r="I143" s="3"/>
      <c r="J143" s="3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2" customHeight="1" x14ac:dyDescent="0.5">
      <c r="A144" s="5"/>
      <c r="B144" s="5"/>
      <c r="C144" s="3"/>
      <c r="D144" s="3"/>
      <c r="E144" s="3"/>
      <c r="F144" s="3"/>
      <c r="G144" s="3"/>
      <c r="H144" s="3"/>
      <c r="I144" s="3"/>
      <c r="J144" s="3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2" customHeight="1" x14ac:dyDescent="0.5">
      <c r="A145" s="5"/>
      <c r="B145" s="5"/>
      <c r="C145" s="3"/>
      <c r="D145" s="3"/>
      <c r="E145" s="3"/>
      <c r="F145" s="3"/>
      <c r="G145" s="3"/>
      <c r="H145" s="3"/>
      <c r="I145" s="3"/>
      <c r="J145" s="3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2" customHeight="1" x14ac:dyDescent="0.5">
      <c r="A146" s="5"/>
      <c r="B146" s="5"/>
      <c r="C146" s="3"/>
      <c r="D146" s="3"/>
      <c r="E146" s="3"/>
      <c r="F146" s="3"/>
      <c r="G146" s="3"/>
      <c r="H146" s="3"/>
      <c r="I146" s="3"/>
      <c r="J146" s="3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2" customHeight="1" x14ac:dyDescent="0.5">
      <c r="A147" s="5"/>
      <c r="B147" s="5"/>
      <c r="C147" s="3"/>
      <c r="D147" s="3"/>
      <c r="E147" s="3"/>
      <c r="F147" s="3"/>
      <c r="G147" s="3"/>
      <c r="H147" s="3"/>
      <c r="I147" s="3"/>
      <c r="J147" s="3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2" customHeight="1" x14ac:dyDescent="0.5">
      <c r="A148" s="5"/>
      <c r="B148" s="5"/>
      <c r="C148" s="3"/>
      <c r="D148" s="3"/>
      <c r="E148" s="3"/>
      <c r="F148" s="3"/>
      <c r="G148" s="3"/>
      <c r="H148" s="3"/>
      <c r="I148" s="3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2" customHeight="1" x14ac:dyDescent="0.5">
      <c r="A149" s="5"/>
      <c r="B149" s="5"/>
      <c r="C149" s="3"/>
      <c r="D149" s="3"/>
      <c r="E149" s="3"/>
      <c r="F149" s="3"/>
      <c r="G149" s="3"/>
      <c r="H149" s="3"/>
      <c r="I149" s="3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2" customHeight="1" x14ac:dyDescent="0.5">
      <c r="A150" s="5"/>
      <c r="B150" s="5"/>
      <c r="C150" s="3"/>
      <c r="D150" s="3"/>
      <c r="E150" s="3"/>
      <c r="F150" s="3"/>
      <c r="G150" s="3"/>
      <c r="H150" s="3"/>
      <c r="I150" s="3"/>
      <c r="J150" s="3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2" customHeight="1" x14ac:dyDescent="0.5">
      <c r="A151" s="5"/>
      <c r="B151" s="5"/>
      <c r="C151" s="3"/>
      <c r="D151" s="3"/>
      <c r="E151" s="3"/>
      <c r="F151" s="3"/>
      <c r="G151" s="3"/>
      <c r="H151" s="3"/>
      <c r="I151" s="3"/>
      <c r="J151" s="3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2" customHeight="1" x14ac:dyDescent="0.5">
      <c r="A152" s="5"/>
      <c r="B152" s="5"/>
      <c r="C152" s="3"/>
      <c r="D152" s="3"/>
      <c r="E152" s="3"/>
      <c r="F152" s="3"/>
      <c r="G152" s="3"/>
      <c r="H152" s="3"/>
      <c r="I152" s="3"/>
      <c r="J152" s="3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2" customHeight="1" x14ac:dyDescent="0.5">
      <c r="A153" s="5"/>
      <c r="B153" s="5"/>
      <c r="C153" s="3"/>
      <c r="D153" s="3"/>
      <c r="E153" s="3"/>
      <c r="F153" s="3"/>
      <c r="G153" s="3"/>
      <c r="H153" s="3"/>
      <c r="I153" s="3"/>
      <c r="J153" s="3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2" customHeight="1" x14ac:dyDescent="0.5">
      <c r="A154" s="5"/>
      <c r="B154" s="5"/>
      <c r="C154" s="3"/>
      <c r="D154" s="3"/>
      <c r="E154" s="3"/>
      <c r="F154" s="3"/>
      <c r="G154" s="3"/>
      <c r="H154" s="3"/>
      <c r="I154" s="3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2" customHeight="1" x14ac:dyDescent="0.5">
      <c r="A155" s="5"/>
      <c r="B155" s="5"/>
      <c r="C155" s="3"/>
      <c r="D155" s="3"/>
      <c r="E155" s="3"/>
      <c r="F155" s="3"/>
      <c r="G155" s="3"/>
      <c r="H155" s="3"/>
      <c r="I155" s="3"/>
      <c r="J155" s="3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2" customHeight="1" x14ac:dyDescent="0.5">
      <c r="A156" s="5"/>
      <c r="B156" s="5"/>
      <c r="C156" s="3"/>
      <c r="D156" s="3"/>
      <c r="E156" s="3"/>
      <c r="F156" s="3"/>
      <c r="G156" s="3"/>
      <c r="H156" s="3"/>
      <c r="I156" s="3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2" customHeight="1" x14ac:dyDescent="0.5">
      <c r="A157" s="5"/>
      <c r="B157" s="5"/>
      <c r="C157" s="3"/>
      <c r="D157" s="3"/>
      <c r="E157" s="3"/>
      <c r="F157" s="3"/>
      <c r="G157" s="3"/>
      <c r="H157" s="3"/>
      <c r="I157" s="3"/>
      <c r="J157" s="3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2" customHeight="1" x14ac:dyDescent="0.5">
      <c r="A158" s="5"/>
      <c r="B158" s="5"/>
      <c r="C158" s="3"/>
      <c r="D158" s="3"/>
      <c r="E158" s="3"/>
      <c r="F158" s="3"/>
      <c r="G158" s="3"/>
      <c r="H158" s="3"/>
      <c r="I158" s="3"/>
      <c r="J158" s="3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2" customHeight="1" x14ac:dyDescent="0.5">
      <c r="A159" s="5"/>
      <c r="B159" s="5"/>
      <c r="C159" s="3"/>
      <c r="D159" s="3"/>
      <c r="E159" s="3"/>
      <c r="F159" s="3"/>
      <c r="G159" s="3"/>
      <c r="H159" s="3"/>
      <c r="I159" s="3"/>
      <c r="J159" s="3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2" customHeight="1" x14ac:dyDescent="0.5">
      <c r="A160" s="5"/>
      <c r="B160" s="5"/>
      <c r="C160" s="3"/>
      <c r="D160" s="3"/>
      <c r="E160" s="3"/>
      <c r="F160" s="3"/>
      <c r="G160" s="3"/>
      <c r="H160" s="3"/>
      <c r="I160" s="3"/>
      <c r="J160" s="3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2" customHeight="1" x14ac:dyDescent="0.5">
      <c r="A161" s="5"/>
      <c r="B161" s="5"/>
      <c r="C161" s="3"/>
      <c r="D161" s="3"/>
      <c r="E161" s="3"/>
      <c r="F161" s="3"/>
      <c r="G161" s="3"/>
      <c r="H161" s="3"/>
      <c r="I161" s="3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2" customHeight="1" x14ac:dyDescent="0.5">
      <c r="A162" s="5"/>
      <c r="B162" s="5"/>
      <c r="C162" s="3"/>
      <c r="D162" s="3"/>
      <c r="E162" s="3"/>
      <c r="F162" s="3"/>
      <c r="G162" s="3"/>
      <c r="H162" s="3"/>
      <c r="I162" s="3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2" customHeight="1" x14ac:dyDescent="0.5">
      <c r="A163" s="5"/>
      <c r="B163" s="5"/>
      <c r="C163" s="3"/>
      <c r="D163" s="3"/>
      <c r="E163" s="3"/>
      <c r="F163" s="3"/>
      <c r="G163" s="3"/>
      <c r="H163" s="3"/>
      <c r="I163" s="3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2" customHeight="1" x14ac:dyDescent="0.5">
      <c r="A164" s="5"/>
      <c r="B164" s="5"/>
      <c r="C164" s="3"/>
      <c r="D164" s="3"/>
      <c r="E164" s="3"/>
      <c r="F164" s="3"/>
      <c r="G164" s="3"/>
      <c r="H164" s="3"/>
      <c r="I164" s="3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2" customHeight="1" x14ac:dyDescent="0.5">
      <c r="A165" s="5"/>
      <c r="B165" s="5"/>
      <c r="C165" s="3"/>
      <c r="D165" s="3"/>
      <c r="E165" s="3"/>
      <c r="F165" s="3"/>
      <c r="G165" s="3"/>
      <c r="H165" s="3"/>
      <c r="I165" s="3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2" customHeight="1" x14ac:dyDescent="0.5">
      <c r="A166" s="5"/>
      <c r="B166" s="5"/>
      <c r="C166" s="3"/>
      <c r="D166" s="3"/>
      <c r="E166" s="3"/>
      <c r="F166" s="3"/>
      <c r="G166" s="3"/>
      <c r="H166" s="3"/>
      <c r="I166" s="3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2" customHeight="1" x14ac:dyDescent="0.5">
      <c r="A167" s="5"/>
      <c r="B167" s="5"/>
      <c r="C167" s="3"/>
      <c r="D167" s="3"/>
      <c r="E167" s="3"/>
      <c r="F167" s="3"/>
      <c r="G167" s="3"/>
      <c r="H167" s="3"/>
      <c r="I167" s="3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2" customHeight="1" x14ac:dyDescent="0.5">
      <c r="A168" s="5"/>
      <c r="B168" s="5"/>
      <c r="C168" s="3"/>
      <c r="D168" s="3"/>
      <c r="E168" s="3"/>
      <c r="F168" s="3"/>
      <c r="G168" s="3"/>
      <c r="H168" s="3"/>
      <c r="I168" s="3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2" customHeight="1" x14ac:dyDescent="0.5">
      <c r="A169" s="5"/>
      <c r="B169" s="5"/>
      <c r="C169" s="3"/>
      <c r="D169" s="3"/>
      <c r="E169" s="3"/>
      <c r="F169" s="3"/>
      <c r="G169" s="3"/>
      <c r="H169" s="3"/>
      <c r="I169" s="3"/>
      <c r="J169" s="3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2" customHeight="1" x14ac:dyDescent="0.5">
      <c r="A170" s="5"/>
      <c r="B170" s="5"/>
      <c r="C170" s="3"/>
      <c r="D170" s="3"/>
      <c r="E170" s="3"/>
      <c r="F170" s="3"/>
      <c r="G170" s="3"/>
      <c r="H170" s="3"/>
      <c r="I170" s="3"/>
      <c r="J170" s="3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2" customHeight="1" x14ac:dyDescent="0.5">
      <c r="A171" s="5"/>
      <c r="B171" s="5"/>
      <c r="C171" s="3"/>
      <c r="D171" s="3"/>
      <c r="E171" s="3"/>
      <c r="F171" s="3"/>
      <c r="G171" s="3"/>
      <c r="H171" s="3"/>
      <c r="I171" s="3"/>
      <c r="J171" s="3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2" customHeight="1" x14ac:dyDescent="0.5">
      <c r="A172" s="5"/>
      <c r="B172" s="5"/>
      <c r="C172" s="3"/>
      <c r="D172" s="3"/>
      <c r="E172" s="3"/>
      <c r="F172" s="3"/>
      <c r="G172" s="3"/>
      <c r="H172" s="3"/>
      <c r="I172" s="3"/>
      <c r="J172" s="3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2" customHeight="1" x14ac:dyDescent="0.5">
      <c r="A173" s="5"/>
      <c r="B173" s="5"/>
      <c r="C173" s="3"/>
      <c r="D173" s="3"/>
      <c r="E173" s="3"/>
      <c r="F173" s="3"/>
      <c r="G173" s="3"/>
      <c r="H173" s="3"/>
      <c r="I173" s="3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2" customHeight="1" x14ac:dyDescent="0.5">
      <c r="A174" s="5"/>
      <c r="B174" s="5"/>
      <c r="C174" s="3"/>
      <c r="D174" s="3"/>
      <c r="E174" s="3"/>
      <c r="F174" s="3"/>
      <c r="G174" s="3"/>
      <c r="H174" s="3"/>
      <c r="I174" s="3"/>
      <c r="J174" s="3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2" customHeight="1" x14ac:dyDescent="0.5">
      <c r="A175" s="5"/>
      <c r="B175" s="5"/>
      <c r="C175" s="3"/>
      <c r="D175" s="3"/>
      <c r="E175" s="3"/>
      <c r="F175" s="3"/>
      <c r="G175" s="3"/>
      <c r="H175" s="3"/>
      <c r="I175" s="3"/>
      <c r="J175" s="3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2" customHeight="1" x14ac:dyDescent="0.5">
      <c r="A176" s="5"/>
      <c r="B176" s="5"/>
      <c r="C176" s="3"/>
      <c r="D176" s="3"/>
      <c r="E176" s="3"/>
      <c r="F176" s="3"/>
      <c r="G176" s="3"/>
      <c r="H176" s="3"/>
      <c r="I176" s="3"/>
      <c r="J176" s="3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2" customHeight="1" x14ac:dyDescent="0.5">
      <c r="A177" s="5"/>
      <c r="B177" s="5"/>
      <c r="C177" s="3"/>
      <c r="D177" s="3"/>
      <c r="E177" s="3"/>
      <c r="F177" s="3"/>
      <c r="G177" s="3"/>
      <c r="H177" s="3"/>
      <c r="I177" s="3"/>
      <c r="J177" s="3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2" customHeight="1" x14ac:dyDescent="0.5">
      <c r="A178" s="5"/>
      <c r="B178" s="5"/>
      <c r="C178" s="3"/>
      <c r="D178" s="3"/>
      <c r="E178" s="3"/>
      <c r="F178" s="3"/>
      <c r="G178" s="3"/>
      <c r="H178" s="3"/>
      <c r="I178" s="3"/>
      <c r="J178" s="3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2" customHeight="1" x14ac:dyDescent="0.5">
      <c r="A179" s="5"/>
      <c r="B179" s="5"/>
      <c r="C179" s="3"/>
      <c r="D179" s="3"/>
      <c r="E179" s="3"/>
      <c r="F179" s="3"/>
      <c r="G179" s="3"/>
      <c r="H179" s="3"/>
      <c r="I179" s="3"/>
      <c r="J179" s="3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2" customHeight="1" x14ac:dyDescent="0.5">
      <c r="A180" s="5"/>
      <c r="B180" s="5"/>
      <c r="C180" s="3"/>
      <c r="D180" s="3"/>
      <c r="E180" s="3"/>
      <c r="F180" s="3"/>
      <c r="G180" s="3"/>
      <c r="H180" s="3"/>
      <c r="I180" s="3"/>
      <c r="J180" s="3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2" customHeight="1" x14ac:dyDescent="0.5">
      <c r="A181" s="5"/>
      <c r="B181" s="5"/>
      <c r="C181" s="3"/>
      <c r="D181" s="3"/>
      <c r="E181" s="3"/>
      <c r="F181" s="3"/>
      <c r="G181" s="3"/>
      <c r="H181" s="3"/>
      <c r="I181" s="3"/>
      <c r="J181" s="3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2" customHeight="1" x14ac:dyDescent="0.5">
      <c r="A182" s="5"/>
      <c r="B182" s="5"/>
      <c r="C182" s="3"/>
      <c r="D182" s="3"/>
      <c r="E182" s="3"/>
      <c r="F182" s="3"/>
      <c r="G182" s="3"/>
      <c r="H182" s="3"/>
      <c r="I182" s="3"/>
      <c r="J182" s="3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2" customHeight="1" x14ac:dyDescent="0.5">
      <c r="A183" s="5"/>
      <c r="B183" s="5"/>
      <c r="C183" s="3"/>
      <c r="D183" s="3"/>
      <c r="E183" s="3"/>
      <c r="F183" s="3"/>
      <c r="G183" s="3"/>
      <c r="H183" s="3"/>
      <c r="I183" s="3"/>
      <c r="J183" s="3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2" customHeight="1" x14ac:dyDescent="0.5">
      <c r="A184" s="5"/>
      <c r="B184" s="5"/>
      <c r="C184" s="3"/>
      <c r="D184" s="3"/>
      <c r="E184" s="3"/>
      <c r="F184" s="3"/>
      <c r="G184" s="3"/>
      <c r="H184" s="3"/>
      <c r="I184" s="3"/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2" customHeight="1" x14ac:dyDescent="0.5">
      <c r="A185" s="5"/>
      <c r="B185" s="5"/>
      <c r="C185" s="3"/>
      <c r="D185" s="3"/>
      <c r="E185" s="3"/>
      <c r="F185" s="3"/>
      <c r="G185" s="3"/>
      <c r="H185" s="3"/>
      <c r="I185" s="3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2" customHeight="1" x14ac:dyDescent="0.5">
      <c r="A186" s="5"/>
      <c r="B186" s="5"/>
      <c r="C186" s="3"/>
      <c r="D186" s="3"/>
      <c r="E186" s="3"/>
      <c r="F186" s="3"/>
      <c r="G186" s="3"/>
      <c r="H186" s="3"/>
      <c r="I186" s="3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2" customHeight="1" x14ac:dyDescent="0.5">
      <c r="A187" s="5"/>
      <c r="B187" s="5"/>
      <c r="C187" s="3"/>
      <c r="D187" s="3"/>
      <c r="E187" s="3"/>
      <c r="F187" s="3"/>
      <c r="G187" s="3"/>
      <c r="H187" s="3"/>
      <c r="I187" s="3"/>
      <c r="J187" s="3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2" customHeight="1" x14ac:dyDescent="0.5">
      <c r="A188" s="5"/>
      <c r="B188" s="5"/>
      <c r="C188" s="3"/>
      <c r="D188" s="3"/>
      <c r="E188" s="3"/>
      <c r="F188" s="3"/>
      <c r="G188" s="3"/>
      <c r="H188" s="3"/>
      <c r="I188" s="3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2" customHeight="1" x14ac:dyDescent="0.5">
      <c r="A189" s="5"/>
      <c r="B189" s="5"/>
      <c r="C189" s="3"/>
      <c r="D189" s="3"/>
      <c r="E189" s="3"/>
      <c r="F189" s="3"/>
      <c r="G189" s="3"/>
      <c r="H189" s="3"/>
      <c r="I189" s="3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2" customHeight="1" x14ac:dyDescent="0.5">
      <c r="A190" s="5"/>
      <c r="B190" s="5"/>
      <c r="C190" s="3"/>
      <c r="D190" s="3"/>
      <c r="E190" s="3"/>
      <c r="F190" s="3"/>
      <c r="G190" s="3"/>
      <c r="H190" s="3"/>
      <c r="I190" s="3"/>
      <c r="J190" s="3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2" customHeight="1" x14ac:dyDescent="0.5">
      <c r="A191" s="5"/>
      <c r="B191" s="5"/>
      <c r="C191" s="3"/>
      <c r="D191" s="3"/>
      <c r="E191" s="3"/>
      <c r="F191" s="3"/>
      <c r="G191" s="3"/>
      <c r="H191" s="3"/>
      <c r="I191" s="3"/>
      <c r="J191" s="3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2" customHeight="1" x14ac:dyDescent="0.5">
      <c r="A192" s="5"/>
      <c r="B192" s="5"/>
      <c r="C192" s="3"/>
      <c r="D192" s="3"/>
      <c r="E192" s="3"/>
      <c r="F192" s="3"/>
      <c r="G192" s="3"/>
      <c r="H192" s="3"/>
      <c r="I192" s="3"/>
      <c r="J192" s="3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2" customHeight="1" x14ac:dyDescent="0.5">
      <c r="A193" s="5"/>
      <c r="B193" s="5"/>
      <c r="C193" s="3"/>
      <c r="D193" s="3"/>
      <c r="E193" s="3"/>
      <c r="F193" s="3"/>
      <c r="G193" s="3"/>
      <c r="H193" s="3"/>
      <c r="I193" s="3"/>
      <c r="J193" s="3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2" customHeight="1" x14ac:dyDescent="0.5">
      <c r="A194" s="5"/>
      <c r="B194" s="5"/>
      <c r="C194" s="3"/>
      <c r="D194" s="3"/>
      <c r="E194" s="3"/>
      <c r="F194" s="3"/>
      <c r="G194" s="3"/>
      <c r="H194" s="3"/>
      <c r="I194" s="3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2" customHeight="1" x14ac:dyDescent="0.5">
      <c r="A195" s="5"/>
      <c r="B195" s="5"/>
      <c r="C195" s="3"/>
      <c r="D195" s="3"/>
      <c r="E195" s="3"/>
      <c r="F195" s="3"/>
      <c r="G195" s="3"/>
      <c r="H195" s="3"/>
      <c r="I195" s="3"/>
      <c r="J195" s="3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2" customHeight="1" x14ac:dyDescent="0.5">
      <c r="A196" s="5"/>
      <c r="B196" s="5"/>
      <c r="C196" s="3"/>
      <c r="D196" s="3"/>
      <c r="E196" s="3"/>
      <c r="F196" s="3"/>
      <c r="G196" s="3"/>
      <c r="H196" s="3"/>
      <c r="I196" s="3"/>
      <c r="J196" s="3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2" customHeight="1" x14ac:dyDescent="0.5">
      <c r="A197" s="5"/>
      <c r="B197" s="5"/>
      <c r="C197" s="3"/>
      <c r="D197" s="3"/>
      <c r="E197" s="3"/>
      <c r="F197" s="3"/>
      <c r="G197" s="3"/>
      <c r="H197" s="3"/>
      <c r="I197" s="3"/>
      <c r="J197" s="3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2" customHeight="1" x14ac:dyDescent="0.5">
      <c r="A198" s="5"/>
      <c r="B198" s="5"/>
      <c r="C198" s="3"/>
      <c r="D198" s="3"/>
      <c r="E198" s="3"/>
      <c r="F198" s="3"/>
      <c r="G198" s="3"/>
      <c r="H198" s="3"/>
      <c r="I198" s="3"/>
      <c r="J198" s="3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2" customHeight="1" x14ac:dyDescent="0.5">
      <c r="A199" s="5"/>
      <c r="B199" s="5"/>
      <c r="C199" s="3"/>
      <c r="D199" s="3"/>
      <c r="E199" s="3"/>
      <c r="F199" s="3"/>
      <c r="G199" s="3"/>
      <c r="H199" s="3"/>
      <c r="I199" s="3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2" customHeight="1" x14ac:dyDescent="0.5">
      <c r="A200" s="5"/>
      <c r="B200" s="5"/>
      <c r="C200" s="3"/>
      <c r="D200" s="3"/>
      <c r="E200" s="3"/>
      <c r="F200" s="3"/>
      <c r="G200" s="3"/>
      <c r="H200" s="3"/>
      <c r="I200" s="3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2" customHeight="1" x14ac:dyDescent="0.5">
      <c r="A201" s="5"/>
      <c r="B201" s="5"/>
      <c r="C201" s="3"/>
      <c r="D201" s="3"/>
      <c r="E201" s="3"/>
      <c r="F201" s="3"/>
      <c r="G201" s="3"/>
      <c r="H201" s="3"/>
      <c r="I201" s="3"/>
      <c r="J201" s="3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2" customHeight="1" x14ac:dyDescent="0.5">
      <c r="A202" s="5"/>
      <c r="B202" s="5"/>
      <c r="C202" s="3"/>
      <c r="D202" s="3"/>
      <c r="E202" s="3"/>
      <c r="F202" s="3"/>
      <c r="G202" s="3"/>
      <c r="H202" s="3"/>
      <c r="I202" s="3"/>
      <c r="J202" s="3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2" customHeight="1" x14ac:dyDescent="0.5">
      <c r="A203" s="5"/>
      <c r="B203" s="5"/>
      <c r="C203" s="3"/>
      <c r="D203" s="3"/>
      <c r="E203" s="3"/>
      <c r="F203" s="3"/>
      <c r="G203" s="3"/>
      <c r="H203" s="3"/>
      <c r="I203" s="3"/>
      <c r="J203" s="3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2" customHeight="1" x14ac:dyDescent="0.5">
      <c r="A204" s="5"/>
      <c r="B204" s="5"/>
      <c r="C204" s="3"/>
      <c r="D204" s="3"/>
      <c r="E204" s="3"/>
      <c r="F204" s="3"/>
      <c r="G204" s="3"/>
      <c r="H204" s="3"/>
      <c r="I204" s="3"/>
      <c r="J204" s="3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2" customHeight="1" x14ac:dyDescent="0.5">
      <c r="A205" s="5"/>
      <c r="B205" s="5"/>
      <c r="C205" s="3"/>
      <c r="D205" s="3"/>
      <c r="E205" s="3"/>
      <c r="F205" s="3"/>
      <c r="G205" s="3"/>
      <c r="H205" s="3"/>
      <c r="I205" s="3"/>
      <c r="J205" s="3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2" customHeight="1" x14ac:dyDescent="0.5">
      <c r="A206" s="5"/>
      <c r="B206" s="5"/>
      <c r="C206" s="3"/>
      <c r="D206" s="3"/>
      <c r="E206" s="3"/>
      <c r="F206" s="3"/>
      <c r="G206" s="3"/>
      <c r="H206" s="3"/>
      <c r="I206" s="3"/>
      <c r="J206" s="3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2" customHeight="1" x14ac:dyDescent="0.5">
      <c r="A207" s="5"/>
      <c r="B207" s="5"/>
      <c r="C207" s="3"/>
      <c r="D207" s="3"/>
      <c r="E207" s="3"/>
      <c r="F207" s="3"/>
      <c r="G207" s="3"/>
      <c r="H207" s="3"/>
      <c r="I207" s="3"/>
      <c r="J207" s="3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2" customHeight="1" x14ac:dyDescent="0.5">
      <c r="A208" s="5"/>
      <c r="B208" s="5"/>
      <c r="C208" s="3"/>
      <c r="D208" s="3"/>
      <c r="E208" s="3"/>
      <c r="F208" s="3"/>
      <c r="G208" s="3"/>
      <c r="H208" s="3"/>
      <c r="I208" s="3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2" customHeight="1" x14ac:dyDescent="0.5">
      <c r="A209" s="5"/>
      <c r="B209" s="5"/>
      <c r="C209" s="3"/>
      <c r="D209" s="3"/>
      <c r="E209" s="3"/>
      <c r="F209" s="3"/>
      <c r="G209" s="3"/>
      <c r="H209" s="3"/>
      <c r="I209" s="3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2" customHeight="1" x14ac:dyDescent="0.5">
      <c r="A210" s="5"/>
      <c r="B210" s="5"/>
      <c r="C210" s="3"/>
      <c r="D210" s="3"/>
      <c r="E210" s="3"/>
      <c r="F210" s="3"/>
      <c r="G210" s="3"/>
      <c r="H210" s="3"/>
      <c r="I210" s="3"/>
      <c r="J210" s="3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2" customHeight="1" x14ac:dyDescent="0.5">
      <c r="A211" s="5"/>
      <c r="B211" s="5"/>
      <c r="C211" s="3"/>
      <c r="D211" s="3"/>
      <c r="E211" s="3"/>
      <c r="F211" s="3"/>
      <c r="G211" s="3"/>
      <c r="H211" s="3"/>
      <c r="I211" s="3"/>
      <c r="J211" s="3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2" customHeight="1" x14ac:dyDescent="0.5">
      <c r="A212" s="5"/>
      <c r="B212" s="5"/>
      <c r="C212" s="3"/>
      <c r="D212" s="3"/>
      <c r="E212" s="3"/>
      <c r="F212" s="3"/>
      <c r="G212" s="3"/>
      <c r="H212" s="3"/>
      <c r="I212" s="3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2" customHeight="1" x14ac:dyDescent="0.5">
      <c r="A213" s="5"/>
      <c r="B213" s="5"/>
      <c r="C213" s="3"/>
      <c r="D213" s="3"/>
      <c r="E213" s="3"/>
      <c r="F213" s="3"/>
      <c r="G213" s="3"/>
      <c r="H213" s="3"/>
      <c r="I213" s="3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2" customHeight="1" x14ac:dyDescent="0.5">
      <c r="A214" s="5"/>
      <c r="B214" s="5"/>
      <c r="C214" s="3"/>
      <c r="D214" s="3"/>
      <c r="E214" s="3"/>
      <c r="F214" s="3"/>
      <c r="G214" s="3"/>
      <c r="H214" s="3"/>
      <c r="I214" s="3"/>
      <c r="J214" s="3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2" customHeight="1" x14ac:dyDescent="0.5">
      <c r="A215" s="5"/>
      <c r="B215" s="5"/>
      <c r="C215" s="3"/>
      <c r="D215" s="3"/>
      <c r="E215" s="3"/>
      <c r="F215" s="3"/>
      <c r="G215" s="3"/>
      <c r="H215" s="3"/>
      <c r="I215" s="3"/>
      <c r="J215" s="3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2" customHeight="1" x14ac:dyDescent="0.5">
      <c r="A216" s="5"/>
      <c r="B216" s="5"/>
      <c r="C216" s="3"/>
      <c r="D216" s="3"/>
      <c r="E216" s="3"/>
      <c r="F216" s="3"/>
      <c r="G216" s="3"/>
      <c r="H216" s="3"/>
      <c r="I216" s="3"/>
      <c r="J216" s="3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2" customHeight="1" x14ac:dyDescent="0.5">
      <c r="A217" s="5"/>
      <c r="B217" s="5"/>
      <c r="C217" s="3"/>
      <c r="D217" s="3"/>
      <c r="E217" s="3"/>
      <c r="F217" s="3"/>
      <c r="G217" s="3"/>
      <c r="H217" s="3"/>
      <c r="I217" s="3"/>
      <c r="J217" s="3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2" customHeight="1" x14ac:dyDescent="0.5">
      <c r="A218" s="5"/>
      <c r="B218" s="5"/>
      <c r="C218" s="3"/>
      <c r="D218" s="3"/>
      <c r="E218" s="3"/>
      <c r="F218" s="3"/>
      <c r="G218" s="3"/>
      <c r="H218" s="3"/>
      <c r="I218" s="3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2" customHeight="1" x14ac:dyDescent="0.5">
      <c r="A219" s="5"/>
      <c r="B219" s="5"/>
      <c r="C219" s="3"/>
      <c r="D219" s="3"/>
      <c r="E219" s="3"/>
      <c r="F219" s="3"/>
      <c r="G219" s="3"/>
      <c r="H219" s="3"/>
      <c r="I219" s="3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2" customHeight="1" x14ac:dyDescent="0.5">
      <c r="A220" s="5"/>
      <c r="B220" s="5"/>
      <c r="C220" s="3"/>
      <c r="D220" s="3"/>
      <c r="E220" s="3"/>
      <c r="F220" s="3"/>
      <c r="G220" s="3"/>
      <c r="H220" s="3"/>
      <c r="I220" s="3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2" customHeight="1" x14ac:dyDescent="0.5">
      <c r="A221" s="5"/>
      <c r="B221" s="5"/>
      <c r="C221" s="3"/>
      <c r="D221" s="3"/>
      <c r="E221" s="3"/>
      <c r="F221" s="3"/>
      <c r="G221" s="3"/>
      <c r="H221" s="3"/>
      <c r="I221" s="3"/>
      <c r="J221" s="3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2" customHeight="1" x14ac:dyDescent="0.5">
      <c r="A222" s="5"/>
      <c r="B222" s="5"/>
      <c r="C222" s="3"/>
      <c r="D222" s="3"/>
      <c r="E222" s="3"/>
      <c r="F222" s="3"/>
      <c r="G222" s="3"/>
      <c r="H222" s="3"/>
      <c r="I222" s="3"/>
      <c r="J222" s="3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2" customHeight="1" x14ac:dyDescent="0.5">
      <c r="A223" s="5"/>
      <c r="B223" s="5"/>
      <c r="C223" s="3"/>
      <c r="D223" s="3"/>
      <c r="E223" s="3"/>
      <c r="F223" s="3"/>
      <c r="G223" s="3"/>
      <c r="H223" s="3"/>
      <c r="I223" s="3"/>
      <c r="J223" s="3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2" customHeight="1" x14ac:dyDescent="0.5">
      <c r="A224" s="5"/>
      <c r="B224" s="5"/>
      <c r="C224" s="3"/>
      <c r="D224" s="3"/>
      <c r="E224" s="3"/>
      <c r="F224" s="3"/>
      <c r="G224" s="3"/>
      <c r="H224" s="3"/>
      <c r="I224" s="3"/>
      <c r="J224" s="3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2" customHeight="1" x14ac:dyDescent="0.5">
      <c r="A225" s="5"/>
      <c r="B225" s="5"/>
      <c r="C225" s="3"/>
      <c r="D225" s="3"/>
      <c r="E225" s="3"/>
      <c r="F225" s="3"/>
      <c r="G225" s="3"/>
      <c r="H225" s="3"/>
      <c r="I225" s="3"/>
      <c r="J225" s="3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2" customHeight="1" x14ac:dyDescent="0.5">
      <c r="A226" s="5"/>
      <c r="B226" s="5"/>
      <c r="C226" s="3"/>
      <c r="D226" s="3"/>
      <c r="E226" s="3"/>
      <c r="F226" s="3"/>
      <c r="G226" s="3"/>
      <c r="H226" s="3"/>
      <c r="I226" s="3"/>
      <c r="J226" s="3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2" customHeight="1" x14ac:dyDescent="0.5">
      <c r="A227" s="5"/>
      <c r="B227" s="5"/>
      <c r="C227" s="3"/>
      <c r="D227" s="3"/>
      <c r="E227" s="3"/>
      <c r="F227" s="3"/>
      <c r="G227" s="3"/>
      <c r="H227" s="3"/>
      <c r="I227" s="3"/>
      <c r="J227" s="3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2" customHeight="1" x14ac:dyDescent="0.5">
      <c r="A228" s="5"/>
      <c r="B228" s="5"/>
      <c r="C228" s="3"/>
      <c r="D228" s="3"/>
      <c r="E228" s="3"/>
      <c r="F228" s="3"/>
      <c r="G228" s="3"/>
      <c r="H228" s="3"/>
      <c r="I228" s="3"/>
      <c r="J228" s="3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2" customHeight="1" x14ac:dyDescent="0.5">
      <c r="A229" s="5"/>
      <c r="B229" s="5"/>
      <c r="C229" s="3"/>
      <c r="D229" s="3"/>
      <c r="E229" s="3"/>
      <c r="F229" s="3"/>
      <c r="G229" s="3"/>
      <c r="H229" s="3"/>
      <c r="I229" s="3"/>
      <c r="J229" s="3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2" customHeight="1" x14ac:dyDescent="0.5">
      <c r="A230" s="5"/>
      <c r="B230" s="5"/>
      <c r="C230" s="3"/>
      <c r="D230" s="3"/>
      <c r="E230" s="3"/>
      <c r="F230" s="3"/>
      <c r="G230" s="3"/>
      <c r="H230" s="3"/>
      <c r="I230" s="3"/>
      <c r="J230" s="3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2" customHeight="1" x14ac:dyDescent="0.5">
      <c r="A231" s="5"/>
      <c r="B231" s="5"/>
      <c r="C231" s="3"/>
      <c r="D231" s="3"/>
      <c r="E231" s="3"/>
      <c r="F231" s="3"/>
      <c r="G231" s="3"/>
      <c r="H231" s="3"/>
      <c r="I231" s="3"/>
      <c r="J231" s="3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2" customHeight="1" x14ac:dyDescent="0.5">
      <c r="A232" s="5"/>
      <c r="B232" s="5"/>
      <c r="C232" s="3"/>
      <c r="D232" s="3"/>
      <c r="E232" s="3"/>
      <c r="F232" s="3"/>
      <c r="G232" s="3"/>
      <c r="H232" s="3"/>
      <c r="I232" s="3"/>
      <c r="J232" s="3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2" customHeight="1" x14ac:dyDescent="0.5">
      <c r="A233" s="5"/>
      <c r="B233" s="5"/>
      <c r="C233" s="3"/>
      <c r="D233" s="3"/>
      <c r="E233" s="3"/>
      <c r="F233" s="3"/>
      <c r="G233" s="3"/>
      <c r="H233" s="3"/>
      <c r="I233" s="3"/>
      <c r="J233" s="3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2" customHeight="1" x14ac:dyDescent="0.5">
      <c r="A234" s="5"/>
      <c r="B234" s="5"/>
      <c r="C234" s="3"/>
      <c r="D234" s="3"/>
      <c r="E234" s="3"/>
      <c r="F234" s="3"/>
      <c r="G234" s="3"/>
      <c r="H234" s="3"/>
      <c r="I234" s="3"/>
      <c r="J234" s="3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2" customHeight="1" x14ac:dyDescent="0.5">
      <c r="A235" s="5"/>
      <c r="B235" s="5"/>
      <c r="C235" s="3"/>
      <c r="D235" s="3"/>
      <c r="E235" s="3"/>
      <c r="F235" s="3"/>
      <c r="G235" s="3"/>
      <c r="H235" s="3"/>
      <c r="I235" s="3"/>
      <c r="J235" s="3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2" customHeight="1" x14ac:dyDescent="0.5">
      <c r="A236" s="5"/>
      <c r="B236" s="5"/>
      <c r="C236" s="3"/>
      <c r="D236" s="3"/>
      <c r="E236" s="3"/>
      <c r="F236" s="3"/>
      <c r="G236" s="3"/>
      <c r="H236" s="3"/>
      <c r="I236" s="3"/>
      <c r="J236" s="3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2" customHeight="1" x14ac:dyDescent="0.5">
      <c r="A237" s="5"/>
      <c r="B237" s="5"/>
      <c r="C237" s="3"/>
      <c r="D237" s="3"/>
      <c r="E237" s="3"/>
      <c r="F237" s="3"/>
      <c r="G237" s="3"/>
      <c r="H237" s="3"/>
      <c r="I237" s="3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2" customHeight="1" x14ac:dyDescent="0.5">
      <c r="A238" s="5"/>
      <c r="B238" s="5"/>
      <c r="C238" s="3"/>
      <c r="D238" s="3"/>
      <c r="E238" s="3"/>
      <c r="F238" s="3"/>
      <c r="G238" s="3"/>
      <c r="H238" s="3"/>
      <c r="I238" s="3"/>
      <c r="J238" s="3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2" customHeight="1" x14ac:dyDescent="0.5">
      <c r="A239" s="5"/>
      <c r="B239" s="5"/>
      <c r="C239" s="3"/>
      <c r="D239" s="3"/>
      <c r="E239" s="3"/>
      <c r="F239" s="3"/>
      <c r="G239" s="3"/>
      <c r="H239" s="3"/>
      <c r="I239" s="3"/>
      <c r="J239" s="3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2" customHeight="1" x14ac:dyDescent="0.5">
      <c r="A240" s="5"/>
      <c r="B240" s="5"/>
      <c r="C240" s="3"/>
      <c r="D240" s="3"/>
      <c r="E240" s="3"/>
      <c r="F240" s="3"/>
      <c r="G240" s="3"/>
      <c r="H240" s="3"/>
      <c r="I240" s="3"/>
      <c r="J240" s="3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2" customHeight="1" x14ac:dyDescent="0.5">
      <c r="A241" s="5"/>
      <c r="B241" s="5"/>
      <c r="C241" s="3"/>
      <c r="D241" s="3"/>
      <c r="E241" s="3"/>
      <c r="F241" s="3"/>
      <c r="G241" s="3"/>
      <c r="H241" s="3"/>
      <c r="I241" s="3"/>
      <c r="J241" s="3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2" customHeight="1" x14ac:dyDescent="0.5">
      <c r="A242" s="5"/>
      <c r="B242" s="5"/>
      <c r="C242" s="3"/>
      <c r="D242" s="3"/>
      <c r="E242" s="3"/>
      <c r="F242" s="3"/>
      <c r="G242" s="3"/>
      <c r="H242" s="3"/>
      <c r="I242" s="3"/>
      <c r="J242" s="3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2" customHeight="1" x14ac:dyDescent="0.5">
      <c r="A243" s="5"/>
      <c r="B243" s="5"/>
      <c r="C243" s="3"/>
      <c r="D243" s="3"/>
      <c r="E243" s="3"/>
      <c r="F243" s="3"/>
      <c r="G243" s="3"/>
      <c r="H243" s="3"/>
      <c r="I243" s="3"/>
      <c r="J243" s="3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2" customHeight="1" x14ac:dyDescent="0.5">
      <c r="A244" s="5"/>
      <c r="B244" s="5"/>
      <c r="C244" s="3"/>
      <c r="D244" s="3"/>
      <c r="E244" s="3"/>
      <c r="F244" s="3"/>
      <c r="G244" s="3"/>
      <c r="H244" s="3"/>
      <c r="I244" s="3"/>
      <c r="J244" s="3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2" customHeight="1" x14ac:dyDescent="0.5">
      <c r="A245" s="5"/>
      <c r="B245" s="5"/>
      <c r="C245" s="3"/>
      <c r="D245" s="3"/>
      <c r="E245" s="3"/>
      <c r="F245" s="3"/>
      <c r="G245" s="3"/>
      <c r="H245" s="3"/>
      <c r="I245" s="3"/>
      <c r="J245" s="3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2" customHeight="1" x14ac:dyDescent="0.5">
      <c r="A246" s="5"/>
      <c r="B246" s="5"/>
      <c r="C246" s="3"/>
      <c r="D246" s="3"/>
      <c r="E246" s="3"/>
      <c r="F246" s="3"/>
      <c r="G246" s="3"/>
      <c r="H246" s="3"/>
      <c r="I246" s="3"/>
      <c r="J246" s="3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2" customHeight="1" x14ac:dyDescent="0.5">
      <c r="A247" s="5"/>
      <c r="B247" s="5"/>
      <c r="C247" s="3"/>
      <c r="D247" s="3"/>
      <c r="E247" s="3"/>
      <c r="F247" s="3"/>
      <c r="G247" s="3"/>
      <c r="H247" s="3"/>
      <c r="I247" s="3"/>
      <c r="J247" s="3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2" customHeight="1" x14ac:dyDescent="0.5">
      <c r="A248" s="5"/>
      <c r="B248" s="5"/>
      <c r="C248" s="3"/>
      <c r="D248" s="3"/>
      <c r="E248" s="3"/>
      <c r="F248" s="3"/>
      <c r="G248" s="3"/>
      <c r="H248" s="3"/>
      <c r="I248" s="3"/>
      <c r="J248" s="3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2" customHeight="1" x14ac:dyDescent="0.5">
      <c r="A249" s="5"/>
      <c r="B249" s="5"/>
      <c r="C249" s="3"/>
      <c r="D249" s="3"/>
      <c r="E249" s="3"/>
      <c r="F249" s="3"/>
      <c r="G249" s="3"/>
      <c r="H249" s="3"/>
      <c r="I249" s="3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2" customHeight="1" x14ac:dyDescent="0.5">
      <c r="A250" s="5"/>
      <c r="B250" s="5"/>
      <c r="C250" s="3"/>
      <c r="D250" s="3"/>
      <c r="E250" s="3"/>
      <c r="F250" s="3"/>
      <c r="G250" s="3"/>
      <c r="H250" s="3"/>
      <c r="I250" s="3"/>
      <c r="J250" s="3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2" customHeight="1" x14ac:dyDescent="0.5">
      <c r="A251" s="5"/>
      <c r="B251" s="5"/>
      <c r="C251" s="3"/>
      <c r="D251" s="3"/>
      <c r="E251" s="3"/>
      <c r="F251" s="3"/>
      <c r="G251" s="3"/>
      <c r="H251" s="3"/>
      <c r="I251" s="3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2" customHeight="1" x14ac:dyDescent="0.5">
      <c r="A252" s="5"/>
      <c r="B252" s="5"/>
      <c r="C252" s="3"/>
      <c r="D252" s="3"/>
      <c r="E252" s="3"/>
      <c r="F252" s="3"/>
      <c r="G252" s="3"/>
      <c r="H252" s="3"/>
      <c r="I252" s="3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2" customHeight="1" x14ac:dyDescent="0.5">
      <c r="A253" s="5"/>
      <c r="B253" s="5"/>
      <c r="C253" s="3"/>
      <c r="D253" s="3"/>
      <c r="E253" s="3"/>
      <c r="F253" s="3"/>
      <c r="G253" s="3"/>
      <c r="H253" s="3"/>
      <c r="I253" s="3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2" customHeight="1" x14ac:dyDescent="0.5">
      <c r="A254" s="5"/>
      <c r="B254" s="5"/>
      <c r="C254" s="3"/>
      <c r="D254" s="3"/>
      <c r="E254" s="3"/>
      <c r="F254" s="3"/>
      <c r="G254" s="3"/>
      <c r="H254" s="3"/>
      <c r="I254" s="3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2" customHeight="1" x14ac:dyDescent="0.5">
      <c r="A255" s="5"/>
      <c r="B255" s="5"/>
      <c r="C255" s="3"/>
      <c r="D255" s="3"/>
      <c r="E255" s="3"/>
      <c r="F255" s="3"/>
      <c r="G255" s="3"/>
      <c r="H255" s="3"/>
      <c r="I255" s="3"/>
      <c r="J255" s="3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2" customHeight="1" x14ac:dyDescent="0.5">
      <c r="A256" s="5"/>
      <c r="B256" s="5"/>
      <c r="C256" s="3"/>
      <c r="D256" s="3"/>
      <c r="E256" s="3"/>
      <c r="F256" s="3"/>
      <c r="G256" s="3"/>
      <c r="H256" s="3"/>
      <c r="I256" s="3"/>
      <c r="J256" s="3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2" customHeight="1" x14ac:dyDescent="0.5">
      <c r="A257" s="5"/>
      <c r="B257" s="5"/>
      <c r="C257" s="3"/>
      <c r="D257" s="3"/>
      <c r="E257" s="3"/>
      <c r="F257" s="3"/>
      <c r="G257" s="3"/>
      <c r="H257" s="3"/>
      <c r="I257" s="3"/>
      <c r="J257" s="3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2" customHeight="1" x14ac:dyDescent="0.5">
      <c r="A258" s="5"/>
      <c r="B258" s="5"/>
      <c r="C258" s="3"/>
      <c r="D258" s="3"/>
      <c r="E258" s="3"/>
      <c r="F258" s="3"/>
      <c r="G258" s="3"/>
      <c r="H258" s="3"/>
      <c r="I258" s="3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2" customHeight="1" x14ac:dyDescent="0.5">
      <c r="A259" s="5"/>
      <c r="B259" s="5"/>
      <c r="C259" s="3"/>
      <c r="D259" s="3"/>
      <c r="E259" s="3"/>
      <c r="F259" s="3"/>
      <c r="G259" s="3"/>
      <c r="H259" s="3"/>
      <c r="I259" s="3"/>
      <c r="J259" s="3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2" customHeight="1" x14ac:dyDescent="0.5">
      <c r="A260" s="5"/>
      <c r="B260" s="5"/>
      <c r="C260" s="3"/>
      <c r="D260" s="3"/>
      <c r="E260" s="3"/>
      <c r="F260" s="3"/>
      <c r="G260" s="3"/>
      <c r="H260" s="3"/>
      <c r="I260" s="3"/>
      <c r="J260" s="3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2" customHeight="1" x14ac:dyDescent="0.5">
      <c r="A261" s="5"/>
      <c r="B261" s="5"/>
      <c r="C261" s="3"/>
      <c r="D261" s="3"/>
      <c r="E261" s="3"/>
      <c r="F261" s="3"/>
      <c r="G261" s="3"/>
      <c r="H261" s="3"/>
      <c r="I261" s="3"/>
      <c r="J261" s="3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2" customHeight="1" x14ac:dyDescent="0.5">
      <c r="A262" s="5"/>
      <c r="B262" s="5"/>
      <c r="C262" s="3"/>
      <c r="D262" s="3"/>
      <c r="E262" s="3"/>
      <c r="F262" s="3"/>
      <c r="G262" s="3"/>
      <c r="H262" s="3"/>
      <c r="I262" s="3"/>
      <c r="J262" s="3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2" customHeight="1" x14ac:dyDescent="0.5">
      <c r="A263" s="5"/>
      <c r="B263" s="5"/>
      <c r="C263" s="3"/>
      <c r="D263" s="3"/>
      <c r="E263" s="3"/>
      <c r="F263" s="3"/>
      <c r="G263" s="3"/>
      <c r="H263" s="3"/>
      <c r="I263" s="3"/>
      <c r="J263" s="3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2" customHeight="1" x14ac:dyDescent="0.5">
      <c r="A264" s="5"/>
      <c r="B264" s="5"/>
      <c r="C264" s="3"/>
      <c r="D264" s="3"/>
      <c r="E264" s="3"/>
      <c r="F264" s="3"/>
      <c r="G264" s="3"/>
      <c r="H264" s="3"/>
      <c r="I264" s="3"/>
      <c r="J264" s="3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2" customHeight="1" x14ac:dyDescent="0.5">
      <c r="A265" s="5"/>
      <c r="B265" s="5"/>
      <c r="C265" s="3"/>
      <c r="D265" s="3"/>
      <c r="E265" s="3"/>
      <c r="F265" s="3"/>
      <c r="G265" s="3"/>
      <c r="H265" s="3"/>
      <c r="I265" s="3"/>
      <c r="J265" s="3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2" customHeight="1" x14ac:dyDescent="0.5">
      <c r="A266" s="5"/>
      <c r="B266" s="5"/>
      <c r="C266" s="3"/>
      <c r="D266" s="3"/>
      <c r="E266" s="3"/>
      <c r="F266" s="3"/>
      <c r="G266" s="3"/>
      <c r="H266" s="3"/>
      <c r="I266" s="3"/>
      <c r="J266" s="3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2" customHeight="1" x14ac:dyDescent="0.5">
      <c r="A267" s="5"/>
      <c r="B267" s="5"/>
      <c r="C267" s="3"/>
      <c r="D267" s="3"/>
      <c r="E267" s="3"/>
      <c r="F267" s="3"/>
      <c r="G267" s="3"/>
      <c r="H267" s="3"/>
      <c r="I267" s="3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2" customHeight="1" x14ac:dyDescent="0.5">
      <c r="A268" s="5"/>
      <c r="B268" s="5"/>
      <c r="C268" s="3"/>
      <c r="D268" s="3"/>
      <c r="E268" s="3"/>
      <c r="F268" s="3"/>
      <c r="G268" s="3"/>
      <c r="H268" s="3"/>
      <c r="I268" s="3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2" customHeight="1" x14ac:dyDescent="0.5">
      <c r="A269" s="5"/>
      <c r="B269" s="5"/>
      <c r="C269" s="3"/>
      <c r="D269" s="3"/>
      <c r="E269" s="3"/>
      <c r="F269" s="3"/>
      <c r="G269" s="3"/>
      <c r="H269" s="3"/>
      <c r="I269" s="3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2" customHeight="1" x14ac:dyDescent="0.5">
      <c r="A270" s="5"/>
      <c r="B270" s="5"/>
      <c r="C270" s="3"/>
      <c r="D270" s="3"/>
      <c r="E270" s="3"/>
      <c r="F270" s="3"/>
      <c r="G270" s="3"/>
      <c r="H270" s="3"/>
      <c r="I270" s="3"/>
      <c r="J270" s="3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2" customHeight="1" x14ac:dyDescent="0.5">
      <c r="A271" s="5"/>
      <c r="B271" s="5"/>
      <c r="C271" s="3"/>
      <c r="D271" s="3"/>
      <c r="E271" s="3"/>
      <c r="F271" s="3"/>
      <c r="G271" s="3"/>
      <c r="H271" s="3"/>
      <c r="I271" s="3"/>
      <c r="J271" s="3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2" customHeight="1" x14ac:dyDescent="0.5">
      <c r="A272" s="5"/>
      <c r="B272" s="5"/>
      <c r="C272" s="3"/>
      <c r="D272" s="3"/>
      <c r="E272" s="3"/>
      <c r="F272" s="3"/>
      <c r="G272" s="3"/>
      <c r="H272" s="3"/>
      <c r="I272" s="3"/>
      <c r="J272" s="3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2" customHeight="1" x14ac:dyDescent="0.5">
      <c r="A273" s="5"/>
      <c r="B273" s="5"/>
      <c r="C273" s="3"/>
      <c r="D273" s="3"/>
      <c r="E273" s="3"/>
      <c r="F273" s="3"/>
      <c r="G273" s="3"/>
      <c r="H273" s="3"/>
      <c r="I273" s="3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2" customHeight="1" x14ac:dyDescent="0.5">
      <c r="A274" s="5"/>
      <c r="B274" s="5"/>
      <c r="C274" s="3"/>
      <c r="D274" s="3"/>
      <c r="E274" s="3"/>
      <c r="F274" s="3"/>
      <c r="G274" s="3"/>
      <c r="H274" s="3"/>
      <c r="I274" s="3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2" customHeight="1" x14ac:dyDescent="0.5">
      <c r="A275" s="5"/>
      <c r="B275" s="5"/>
      <c r="C275" s="3"/>
      <c r="D275" s="3"/>
      <c r="E275" s="3"/>
      <c r="F275" s="3"/>
      <c r="G275" s="3"/>
      <c r="H275" s="3"/>
      <c r="I275" s="3"/>
      <c r="J275" s="3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2" customHeight="1" x14ac:dyDescent="0.5">
      <c r="A276" s="5"/>
      <c r="B276" s="5"/>
      <c r="C276" s="3"/>
      <c r="D276" s="3"/>
      <c r="E276" s="3"/>
      <c r="F276" s="3"/>
      <c r="G276" s="3"/>
      <c r="H276" s="3"/>
      <c r="I276" s="3"/>
      <c r="J276" s="3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2" customHeight="1" x14ac:dyDescent="0.5">
      <c r="A277" s="5"/>
      <c r="B277" s="5"/>
      <c r="C277" s="3"/>
      <c r="D277" s="3"/>
      <c r="E277" s="3"/>
      <c r="F277" s="3"/>
      <c r="G277" s="3"/>
      <c r="H277" s="3"/>
      <c r="I277" s="3"/>
      <c r="J277" s="3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2" customHeight="1" x14ac:dyDescent="0.5">
      <c r="A278" s="5"/>
      <c r="B278" s="5"/>
      <c r="C278" s="3"/>
      <c r="D278" s="3"/>
      <c r="E278" s="3"/>
      <c r="F278" s="3"/>
      <c r="G278" s="3"/>
      <c r="H278" s="3"/>
      <c r="I278" s="3"/>
      <c r="J278" s="3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2" customHeight="1" x14ac:dyDescent="0.5">
      <c r="A279" s="5"/>
      <c r="B279" s="5"/>
      <c r="C279" s="3"/>
      <c r="D279" s="3"/>
      <c r="E279" s="3"/>
      <c r="F279" s="3"/>
      <c r="G279" s="3"/>
      <c r="H279" s="3"/>
      <c r="I279" s="3"/>
      <c r="J279" s="3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2" customHeight="1" x14ac:dyDescent="0.5">
      <c r="A280" s="5"/>
      <c r="B280" s="5"/>
      <c r="C280" s="3"/>
      <c r="D280" s="3"/>
      <c r="E280" s="3"/>
      <c r="F280" s="3"/>
      <c r="G280" s="3"/>
      <c r="H280" s="3"/>
      <c r="I280" s="3"/>
      <c r="J280" s="3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2" customHeight="1" x14ac:dyDescent="0.5">
      <c r="A281" s="5"/>
      <c r="B281" s="5"/>
      <c r="C281" s="3"/>
      <c r="D281" s="3"/>
      <c r="E281" s="3"/>
      <c r="F281" s="3"/>
      <c r="G281" s="3"/>
      <c r="H281" s="3"/>
      <c r="I281" s="3"/>
      <c r="J281" s="3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2" customHeight="1" x14ac:dyDescent="0.5">
      <c r="A282" s="5"/>
      <c r="B282" s="5"/>
      <c r="C282" s="3"/>
      <c r="D282" s="3"/>
      <c r="E282" s="3"/>
      <c r="F282" s="3"/>
      <c r="G282" s="3"/>
      <c r="H282" s="3"/>
      <c r="I282" s="3"/>
      <c r="J282" s="3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2" customHeight="1" x14ac:dyDescent="0.5">
      <c r="A283" s="5"/>
      <c r="B283" s="5"/>
      <c r="C283" s="3"/>
      <c r="D283" s="3"/>
      <c r="E283" s="3"/>
      <c r="F283" s="3"/>
      <c r="G283" s="3"/>
      <c r="H283" s="3"/>
      <c r="I283" s="3"/>
      <c r="J283" s="3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2" customHeight="1" x14ac:dyDescent="0.5">
      <c r="A284" s="5"/>
      <c r="B284" s="5"/>
      <c r="C284" s="3"/>
      <c r="D284" s="3"/>
      <c r="E284" s="3"/>
      <c r="F284" s="3"/>
      <c r="G284" s="3"/>
      <c r="H284" s="3"/>
      <c r="I284" s="3"/>
      <c r="J284" s="3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2" customHeight="1" x14ac:dyDescent="0.5">
      <c r="A285" s="5"/>
      <c r="B285" s="5"/>
      <c r="C285" s="3"/>
      <c r="D285" s="3"/>
      <c r="E285" s="3"/>
      <c r="F285" s="3"/>
      <c r="G285" s="3"/>
      <c r="H285" s="3"/>
      <c r="I285" s="3"/>
      <c r="J285" s="3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2" customHeight="1" x14ac:dyDescent="0.5">
      <c r="A286" s="5"/>
      <c r="B286" s="5"/>
      <c r="C286" s="3"/>
      <c r="D286" s="3"/>
      <c r="E286" s="3"/>
      <c r="F286" s="3"/>
      <c r="G286" s="3"/>
      <c r="H286" s="3"/>
      <c r="I286" s="3"/>
      <c r="J286" s="3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2" customHeight="1" x14ac:dyDescent="0.5">
      <c r="A287" s="5"/>
      <c r="B287" s="5"/>
      <c r="C287" s="3"/>
      <c r="D287" s="3"/>
      <c r="E287" s="3"/>
      <c r="F287" s="3"/>
      <c r="G287" s="3"/>
      <c r="H287" s="3"/>
      <c r="I287" s="3"/>
      <c r="J287" s="3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2" customHeight="1" x14ac:dyDescent="0.5">
      <c r="A288" s="5"/>
      <c r="B288" s="5"/>
      <c r="C288" s="3"/>
      <c r="D288" s="3"/>
      <c r="E288" s="3"/>
      <c r="F288" s="3"/>
      <c r="G288" s="3"/>
      <c r="H288" s="3"/>
      <c r="I288" s="3"/>
      <c r="J288" s="3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2" customHeight="1" x14ac:dyDescent="0.5">
      <c r="A289" s="5"/>
      <c r="B289" s="5"/>
      <c r="C289" s="3"/>
      <c r="D289" s="3"/>
      <c r="E289" s="3"/>
      <c r="F289" s="3"/>
      <c r="G289" s="3"/>
      <c r="H289" s="3"/>
      <c r="I289" s="3"/>
      <c r="J289" s="3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2" customHeight="1" x14ac:dyDescent="0.5">
      <c r="A290" s="5"/>
      <c r="B290" s="5"/>
      <c r="C290" s="3"/>
      <c r="D290" s="3"/>
      <c r="E290" s="3"/>
      <c r="F290" s="3"/>
      <c r="G290" s="3"/>
      <c r="H290" s="3"/>
      <c r="I290" s="3"/>
      <c r="J290" s="3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2" customHeight="1" x14ac:dyDescent="0.5">
      <c r="A291" s="5"/>
      <c r="B291" s="5"/>
      <c r="C291" s="3"/>
      <c r="D291" s="3"/>
      <c r="E291" s="3"/>
      <c r="F291" s="3"/>
      <c r="G291" s="3"/>
      <c r="H291" s="3"/>
      <c r="I291" s="3"/>
      <c r="J291" s="3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2" customHeight="1" x14ac:dyDescent="0.5">
      <c r="A292" s="5"/>
      <c r="B292" s="5"/>
      <c r="C292" s="3"/>
      <c r="D292" s="3"/>
      <c r="E292" s="3"/>
      <c r="F292" s="3"/>
      <c r="G292" s="3"/>
      <c r="H292" s="3"/>
      <c r="I292" s="3"/>
      <c r="J292" s="3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2" customHeight="1" x14ac:dyDescent="0.5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2" customHeight="1" x14ac:dyDescent="0.5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2" customHeight="1" x14ac:dyDescent="0.5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2" customHeight="1" x14ac:dyDescent="0.5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2" customHeight="1" x14ac:dyDescent="0.5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2" customHeight="1" x14ac:dyDescent="0.5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2" customHeight="1" x14ac:dyDescent="0.5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2" customHeight="1" x14ac:dyDescent="0.5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2" customHeight="1" x14ac:dyDescent="0.5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2" customHeight="1" x14ac:dyDescent="0.5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2" customHeight="1" x14ac:dyDescent="0.5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2" customHeight="1" x14ac:dyDescent="0.5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3:20" ht="12" customHeight="1" x14ac:dyDescent="0.5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3:20" ht="12" customHeight="1" x14ac:dyDescent="0.5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3:20" ht="12" customHeight="1" x14ac:dyDescent="0.5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3:20" ht="12" customHeight="1" x14ac:dyDescent="0.5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3:20" ht="12" customHeight="1" x14ac:dyDescent="0.5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3:20" ht="12" customHeight="1" x14ac:dyDescent="0.5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3:20" ht="12" customHeight="1" x14ac:dyDescent="0.5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3:20" ht="12" customHeight="1" x14ac:dyDescent="0.5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3:20" ht="12" customHeight="1" x14ac:dyDescent="0.5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3:20" ht="12" customHeight="1" x14ac:dyDescent="0.5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3:20" ht="12" customHeight="1" x14ac:dyDescent="0.5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3:20" ht="12" customHeight="1" x14ac:dyDescent="0.5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3:20" ht="12" customHeight="1" x14ac:dyDescent="0.5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3:20" ht="12" customHeight="1" x14ac:dyDescent="0.5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3:20" ht="12" customHeight="1" x14ac:dyDescent="0.5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3:20" ht="12" customHeight="1" x14ac:dyDescent="0.5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3:20" ht="12" customHeight="1" x14ac:dyDescent="0.5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3:20" ht="12" customHeight="1" x14ac:dyDescent="0.5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3:20" ht="12" customHeight="1" x14ac:dyDescent="0.5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3:20" ht="12" customHeight="1" x14ac:dyDescent="0.5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3:20" ht="12" customHeight="1" x14ac:dyDescent="0.5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3:20" ht="12" customHeight="1" x14ac:dyDescent="0.5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3:20" ht="12" customHeight="1" x14ac:dyDescent="0.5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3:20" ht="12" customHeight="1" x14ac:dyDescent="0.5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3:20" ht="12" customHeight="1" x14ac:dyDescent="0.5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3:20" ht="12" customHeight="1" x14ac:dyDescent="0.5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3:20" ht="12" customHeight="1" x14ac:dyDescent="0.5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3:20" ht="12" customHeight="1" x14ac:dyDescent="0.5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3:20" ht="12" customHeight="1" x14ac:dyDescent="0.5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3:20" ht="12" customHeight="1" x14ac:dyDescent="0.5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3:20" ht="12" customHeight="1" x14ac:dyDescent="0.5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3:20" ht="12" customHeight="1" x14ac:dyDescent="0.5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3:20" ht="12" customHeight="1" x14ac:dyDescent="0.5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3:20" ht="12" customHeight="1" x14ac:dyDescent="0.5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3:20" ht="12" customHeight="1" x14ac:dyDescent="0.5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3:20" ht="12" customHeight="1" x14ac:dyDescent="0.5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3:20" ht="12" customHeight="1" x14ac:dyDescent="0.5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3:20" ht="12" customHeight="1" x14ac:dyDescent="0.5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3:20" ht="12" customHeight="1" x14ac:dyDescent="0.5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3:20" ht="12" customHeight="1" x14ac:dyDescent="0.5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3:20" ht="12" customHeight="1" x14ac:dyDescent="0.5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3:20" ht="12" customHeight="1" x14ac:dyDescent="0.5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3:20" ht="12" customHeight="1" x14ac:dyDescent="0.5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3:20" ht="12" customHeight="1" x14ac:dyDescent="0.5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3:20" ht="12" customHeight="1" x14ac:dyDescent="0.5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3:20" ht="12" customHeight="1" x14ac:dyDescent="0.5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3:20" ht="12" customHeight="1" x14ac:dyDescent="0.5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3:20" ht="12" customHeight="1" x14ac:dyDescent="0.5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3:20" ht="12" customHeight="1" x14ac:dyDescent="0.5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3:20" ht="12" customHeight="1" x14ac:dyDescent="0.5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3:20" ht="12" customHeight="1" x14ac:dyDescent="0.5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3:20" ht="12" customHeight="1" x14ac:dyDescent="0.5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3:20" ht="12" customHeight="1" x14ac:dyDescent="0.5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3:20" ht="12" customHeight="1" x14ac:dyDescent="0.5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3:20" ht="12" customHeight="1" x14ac:dyDescent="0.5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3:20" ht="12" customHeight="1" x14ac:dyDescent="0.5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3:20" ht="12" customHeight="1" x14ac:dyDescent="0.5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3:20" ht="12" customHeight="1" x14ac:dyDescent="0.5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3:20" ht="12" customHeight="1" x14ac:dyDescent="0.5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3:20" ht="12" customHeight="1" x14ac:dyDescent="0.5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3:20" ht="12" customHeight="1" x14ac:dyDescent="0.5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3:20" ht="12" customHeight="1" x14ac:dyDescent="0.5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3:20" ht="12" customHeight="1" x14ac:dyDescent="0.5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3:20" ht="12" customHeight="1" x14ac:dyDescent="0.5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3:20" ht="12" customHeight="1" x14ac:dyDescent="0.5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3:20" ht="12" customHeight="1" x14ac:dyDescent="0.5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3:20" ht="12" customHeight="1" x14ac:dyDescent="0.5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3:20" ht="12" customHeight="1" x14ac:dyDescent="0.5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3:20" ht="12" customHeight="1" x14ac:dyDescent="0.5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3:20" ht="12" customHeight="1" x14ac:dyDescent="0.5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3:20" ht="12" customHeight="1" x14ac:dyDescent="0.5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3:20" ht="12" customHeight="1" x14ac:dyDescent="0.5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3:20" ht="12" customHeight="1" x14ac:dyDescent="0.5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3:20" ht="12" customHeight="1" x14ac:dyDescent="0.5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3:20" ht="12" customHeight="1" x14ac:dyDescent="0.5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3:20" ht="12" customHeight="1" x14ac:dyDescent="0.5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3:20" ht="12" customHeight="1" x14ac:dyDescent="0.5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3:20" ht="12" customHeight="1" x14ac:dyDescent="0.5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3:20" ht="12" customHeight="1" x14ac:dyDescent="0.5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3:20" ht="12" customHeight="1" x14ac:dyDescent="0.5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3:20" ht="12" customHeight="1" x14ac:dyDescent="0.5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3:20" ht="12" customHeight="1" x14ac:dyDescent="0.5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3:20" ht="12" customHeight="1" x14ac:dyDescent="0.5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3:20" ht="12" customHeight="1" x14ac:dyDescent="0.5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3:20" ht="12" customHeight="1" x14ac:dyDescent="0.5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3:20" ht="12" customHeight="1" x14ac:dyDescent="0.5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3:20" ht="12" customHeight="1" x14ac:dyDescent="0.5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3:20" ht="12" customHeight="1" x14ac:dyDescent="0.5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3:20" ht="12" customHeight="1" x14ac:dyDescent="0.5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3:20" ht="12" customHeight="1" x14ac:dyDescent="0.5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3:20" ht="12" customHeight="1" x14ac:dyDescent="0.5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3:20" ht="12" customHeight="1" x14ac:dyDescent="0.5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3:20" ht="12" customHeight="1" x14ac:dyDescent="0.5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3:20" ht="12" customHeight="1" x14ac:dyDescent="0.5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3:20" ht="12" customHeight="1" x14ac:dyDescent="0.5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3:20" ht="12" customHeight="1" x14ac:dyDescent="0.5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3:20" ht="12" customHeight="1" x14ac:dyDescent="0.5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3:20" ht="12" customHeight="1" x14ac:dyDescent="0.5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B9496-31A6-4564-A0FA-48D35029DDBE}">
  <sheetPr>
    <tabColor rgb="FF7030A0"/>
  </sheetPr>
  <dimension ref="A1:P184"/>
  <sheetViews>
    <sheetView showGridLines="0" tabSelected="1" topLeftCell="A11" workbookViewId="0">
      <selection activeCell="A79" sqref="A1:XFD1048576"/>
    </sheetView>
  </sheetViews>
  <sheetFormatPr defaultRowHeight="18" x14ac:dyDescent="0.5"/>
  <cols>
    <col min="1" max="1" width="10.77734375" customWidth="1"/>
    <col min="2" max="2" width="12.77734375" customWidth="1"/>
    <col min="3" max="3" width="55.77734375" customWidth="1"/>
    <col min="4" max="5" width="25.77734375" customWidth="1"/>
  </cols>
  <sheetData>
    <row r="1" spans="1:16" ht="18.600000000000001" thickBot="1" x14ac:dyDescent="0.5500000000000000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8.600000000000001" thickTop="1" x14ac:dyDescent="0.5">
      <c r="A2" s="5"/>
      <c r="B2" s="150" t="s">
        <v>1</v>
      </c>
      <c r="C2" s="148" t="s">
        <v>232</v>
      </c>
      <c r="D2" s="148" t="s">
        <v>233</v>
      </c>
      <c r="E2" s="154" t="s">
        <v>17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5">
      <c r="A3" s="5"/>
      <c r="B3" s="151"/>
      <c r="C3" s="6"/>
      <c r="D3" s="6"/>
      <c r="E3" s="15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3.05" customHeight="1" x14ac:dyDescent="0.5">
      <c r="A4" s="5"/>
      <c r="B4" s="152" t="str">
        <f>CASHBOOK!B2</f>
        <v>01.04.22</v>
      </c>
      <c r="C4" s="149" t="str">
        <f>CASHBOOK!C2</f>
        <v>Storage facility</v>
      </c>
      <c r="D4" s="149" t="str">
        <f>CASHBOOK!D2</f>
        <v xml:space="preserve">Orbit Housing </v>
      </c>
      <c r="E4" s="156">
        <f>CASHBOOK!G2</f>
        <v>8.7279999999999998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3.05" customHeight="1" x14ac:dyDescent="0.5">
      <c r="A5" s="5"/>
      <c r="B5" s="153" t="str">
        <f>CASHBOOK!B3</f>
        <v>01.04.22</v>
      </c>
      <c r="C5" s="143" t="str">
        <f>CASHBOOK!C3</f>
        <v>Allotment holders fee</v>
      </c>
      <c r="D5" s="143" t="str">
        <f>CASHBOOK!D3</f>
        <v>Allotment Holder</v>
      </c>
      <c r="E5" s="157">
        <f>CASHBOOK!G3</f>
        <v>0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3.05" customHeight="1" x14ac:dyDescent="0.5">
      <c r="A6" s="5"/>
      <c r="B6" s="152" t="str">
        <f>CASHBOOK!B4</f>
        <v>04.04.22</v>
      </c>
      <c r="C6" s="149" t="str">
        <f>CASHBOOK!C4</f>
        <v>Allotment holders fee</v>
      </c>
      <c r="D6" s="149" t="str">
        <f>CASHBOOK!D4</f>
        <v>Allotment Holder</v>
      </c>
      <c r="E6" s="156">
        <f>CASHBOOK!G4</f>
        <v>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3.05" customHeight="1" x14ac:dyDescent="0.5">
      <c r="A7" s="5"/>
      <c r="B7" s="153" t="str">
        <f>CASHBOOK!B5</f>
        <v>05.04.22</v>
      </c>
      <c r="C7" s="143" t="str">
        <f>CASHBOOK!C5</f>
        <v>Allotment holders fee</v>
      </c>
      <c r="D7" s="143" t="str">
        <f>CASHBOOK!D5</f>
        <v>Allotment Holder</v>
      </c>
      <c r="E7" s="157">
        <f>CASHBOOK!G5</f>
        <v>0</v>
      </c>
      <c r="F7" s="3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3.05" customHeight="1" x14ac:dyDescent="0.5">
      <c r="A8" s="5"/>
      <c r="B8" s="152" t="str">
        <f>CASHBOOK!B6</f>
        <v>05.04.22</v>
      </c>
      <c r="C8" s="149" t="str">
        <f>CASHBOOK!C6</f>
        <v xml:space="preserve">Website </v>
      </c>
      <c r="D8" s="149" t="str">
        <f>CASHBOOK!D6</f>
        <v xml:space="preserve">Fasthosts </v>
      </c>
      <c r="E8" s="156">
        <f>CASHBOOK!G6</f>
        <v>2.21</v>
      </c>
      <c r="F8" s="3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3.05" customHeight="1" x14ac:dyDescent="0.5">
      <c r="A9" s="5"/>
      <c r="B9" s="153" t="str">
        <f>CASHBOOK!B7</f>
        <v>07.04.22</v>
      </c>
      <c r="C9" s="143" t="str">
        <f>CASHBOOK!C7</f>
        <v>Contractor's Labour Charges</v>
      </c>
      <c r="D9" s="143" t="str">
        <f>CASHBOOK!D7</f>
        <v>Colin Harrison</v>
      </c>
      <c r="E9" s="157">
        <f>CASHBOOK!G7</f>
        <v>0</v>
      </c>
      <c r="F9" s="3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13.05" customHeight="1" x14ac:dyDescent="0.5">
      <c r="A10" s="5"/>
      <c r="B10" s="152" t="str">
        <f>CASHBOOK!B8</f>
        <v>08.04.22</v>
      </c>
      <c r="C10" s="149" t="str">
        <f>CASHBOOK!C8</f>
        <v xml:space="preserve">Bank Transfer </v>
      </c>
      <c r="D10" s="149" t="str">
        <f>CASHBOOK!D8</f>
        <v>From Deposit Account</v>
      </c>
      <c r="E10" s="156">
        <f>CASHBOOK!G8</f>
        <v>0</v>
      </c>
      <c r="F10" s="3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13.05" customHeight="1" x14ac:dyDescent="0.5">
      <c r="A11" s="5"/>
      <c r="B11" s="153" t="str">
        <f>CASHBOOK!B9</f>
        <v>08.04.22</v>
      </c>
      <c r="C11" s="143" t="str">
        <f>CASHBOOK!C9</f>
        <v>NDP consultancy</v>
      </c>
      <c r="D11" s="143" t="str">
        <f>CASHBOOK!D9</f>
        <v>Avon Planning Services</v>
      </c>
      <c r="E11" s="157">
        <f>CASHBOOK!G9</f>
        <v>28</v>
      </c>
      <c r="F11" s="3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3.05" customHeight="1" x14ac:dyDescent="0.5">
      <c r="A12" s="5"/>
      <c r="B12" s="152" t="str">
        <f>CASHBOOK!B10</f>
        <v>08.04.22</v>
      </c>
      <c r="C12" s="149" t="str">
        <f>CASHBOOK!C10</f>
        <v>Publicity</v>
      </c>
      <c r="D12" s="149" t="str">
        <f>CASHBOOK!D10</f>
        <v>Henley Focus Magazine</v>
      </c>
      <c r="E12" s="156">
        <f>CASHBOOK!G10</f>
        <v>0</v>
      </c>
      <c r="F12" s="3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3.05" customHeight="1" x14ac:dyDescent="0.5">
      <c r="A13" s="5"/>
      <c r="B13" s="153" t="str">
        <f>CASHBOOK!B11</f>
        <v>08.04.22</v>
      </c>
      <c r="C13" s="143" t="str">
        <f>CASHBOOK!C11</f>
        <v>Renting Memorial Hall for meetings</v>
      </c>
      <c r="D13" s="143" t="str">
        <f>CASHBOOK!D11</f>
        <v>HWMT</v>
      </c>
      <c r="E13" s="157">
        <f>CASHBOOK!G11</f>
        <v>0</v>
      </c>
      <c r="F13" s="3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3.05" customHeight="1" x14ac:dyDescent="0.5">
      <c r="A14" s="5"/>
      <c r="B14" s="152" t="str">
        <f>CASHBOOK!B12</f>
        <v>08.04.22</v>
      </c>
      <c r="C14" s="149" t="str">
        <f>CASHBOOK!C12</f>
        <v>Oak trees for Jubilee</v>
      </c>
      <c r="D14" s="149" t="str">
        <f>CASHBOOK!D12</f>
        <v>Hutchings &amp; Son</v>
      </c>
      <c r="E14" s="156">
        <f>CASHBOOK!G12</f>
        <v>49.67</v>
      </c>
      <c r="F14" s="3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3.05" customHeight="1" x14ac:dyDescent="0.5">
      <c r="A15" s="5"/>
      <c r="B15" s="153" t="str">
        <f>CASHBOOK!B13</f>
        <v>08.04.22</v>
      </c>
      <c r="C15" s="143" t="str">
        <f>CASHBOOK!C13</f>
        <v>Children's Play Areas</v>
      </c>
      <c r="D15" s="143" t="str">
        <f>CASHBOOK!D13</f>
        <v>Kompan</v>
      </c>
      <c r="E15" s="157">
        <f>CASHBOOK!G13</f>
        <v>40</v>
      </c>
      <c r="F15" s="3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3.05" customHeight="1" x14ac:dyDescent="0.5">
      <c r="A16" s="5"/>
      <c r="B16" s="152" t="str">
        <f>CASHBOOK!B14</f>
        <v>08.04.22</v>
      </c>
      <c r="C16" s="149" t="str">
        <f>CASHBOOK!C14</f>
        <v>Materials</v>
      </c>
      <c r="D16" s="149" t="str">
        <f>CASHBOOK!D14</f>
        <v>R Adams</v>
      </c>
      <c r="E16" s="156">
        <f>CASHBOOK!G14</f>
        <v>12.81</v>
      </c>
      <c r="F16" s="3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3.05" customHeight="1" x14ac:dyDescent="0.5">
      <c r="A17" s="5"/>
      <c r="B17" s="153" t="str">
        <f>CASHBOOK!B15</f>
        <v>08.04.22</v>
      </c>
      <c r="C17" s="143" t="str">
        <f>CASHBOOK!C15</f>
        <v>Election charges [Bryn Turner]</v>
      </c>
      <c r="D17" s="143" t="str">
        <f>CASHBOOK!D15</f>
        <v>SDC</v>
      </c>
      <c r="E17" s="157">
        <f>CASHBOOK!G15</f>
        <v>0</v>
      </c>
      <c r="F17" s="3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3.05" customHeight="1" x14ac:dyDescent="0.5">
      <c r="A18" s="5"/>
      <c r="B18" s="152" t="str">
        <f>CASHBOOK!B16</f>
        <v>08.04.22</v>
      </c>
      <c r="C18" s="149" t="str">
        <f>CASHBOOK!C16</f>
        <v>Flood warning signs</v>
      </c>
      <c r="D18" s="149" t="str">
        <f>CASHBOOK!D16</f>
        <v>Viking Signs Ltd</v>
      </c>
      <c r="E18" s="156">
        <f>CASHBOOK!G16</f>
        <v>17.899999999999999</v>
      </c>
      <c r="F18" s="3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3.05" customHeight="1" x14ac:dyDescent="0.5">
      <c r="A19" s="5"/>
      <c r="B19" s="153" t="str">
        <f>CASHBOOK!B17</f>
        <v>08.04.22</v>
      </c>
      <c r="C19" s="143" t="str">
        <f>CASHBOOK!C17</f>
        <v>Councillor Training</v>
      </c>
      <c r="D19" s="143" t="str">
        <f>CASHBOOK!D17</f>
        <v>WALC</v>
      </c>
      <c r="E19" s="157">
        <f>CASHBOOK!G17</f>
        <v>6</v>
      </c>
      <c r="F19" s="3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3.05" customHeight="1" x14ac:dyDescent="0.5">
      <c r="A20" s="5"/>
      <c r="B20" s="152" t="str">
        <f>CASHBOOK!B18</f>
        <v>08.04.22</v>
      </c>
      <c r="C20" s="149" t="str">
        <f>CASHBOOK!C18</f>
        <v>Town promotional iniatives</v>
      </c>
      <c r="D20" s="149" t="str">
        <f>CASHBOOK!D18</f>
        <v>Shakespeare's England</v>
      </c>
      <c r="E20" s="156">
        <f>CASHBOOK!G18</f>
        <v>39.58</v>
      </c>
      <c r="F20" s="3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3.05" customHeight="1" x14ac:dyDescent="0.5">
      <c r="A21" s="5"/>
      <c r="B21" s="153" t="str">
        <f>CASHBOOK!B19</f>
        <v>14.04.22</v>
      </c>
      <c r="C21" s="143" t="str">
        <f>CASHBOOK!C19</f>
        <v>Support for town associations [Mini-Grants]</v>
      </c>
      <c r="D21" s="143" t="str">
        <f>CASHBOOK!D19</f>
        <v>Henley Court Leet [Jubilee]</v>
      </c>
      <c r="E21" s="157">
        <f>CASHBOOK!G19</f>
        <v>0</v>
      </c>
      <c r="F21" s="3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3.05" customHeight="1" x14ac:dyDescent="0.5">
      <c r="A22" s="5"/>
      <c r="B22" s="152" t="str">
        <f>CASHBOOK!B20</f>
        <v>14.04.22</v>
      </c>
      <c r="C22" s="149" t="str">
        <f>CASHBOOK!C20</f>
        <v>Support for town associations [Mini-Grants]</v>
      </c>
      <c r="D22" s="149" t="str">
        <f>CASHBOOK!D20</f>
        <v>Henley RBL [Jubilee]</v>
      </c>
      <c r="E22" s="156">
        <f>CASHBOOK!G20</f>
        <v>0</v>
      </c>
      <c r="F22" s="3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3.05" customHeight="1" x14ac:dyDescent="0.5">
      <c r="A23" s="5"/>
      <c r="B23" s="153" t="str">
        <f>CASHBOOK!B21</f>
        <v>14.04.22</v>
      </c>
      <c r="C23" s="143" t="str">
        <f>CASHBOOK!C21</f>
        <v>Support for town associations [Mini-Grants]</v>
      </c>
      <c r="D23" s="143" t="str">
        <f>CASHBOOK!D21</f>
        <v>Henley Repair Café</v>
      </c>
      <c r="E23" s="157">
        <f>CASHBOOK!G21</f>
        <v>0</v>
      </c>
      <c r="F23" s="3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3.05" customHeight="1" x14ac:dyDescent="0.5">
      <c r="A24" s="5"/>
      <c r="B24" s="152" t="str">
        <f>CASHBOOK!B22</f>
        <v>19.04.22</v>
      </c>
      <c r="C24" s="149" t="str">
        <f>CASHBOOK!C22</f>
        <v>Allotment holders fee</v>
      </c>
      <c r="D24" s="149" t="str">
        <f>CASHBOOK!D22</f>
        <v>Allotment Holder</v>
      </c>
      <c r="E24" s="156">
        <f>CASHBOOK!G22</f>
        <v>0</v>
      </c>
      <c r="F24" s="3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3.05" customHeight="1" x14ac:dyDescent="0.5">
      <c r="A25" s="5"/>
      <c r="B25" s="153" t="str">
        <f>CASHBOOK!B23</f>
        <v>20.04.22</v>
      </c>
      <c r="C25" s="143" t="str">
        <f>CASHBOOK!C23</f>
        <v>VAT Claim</v>
      </c>
      <c r="D25" s="143" t="str">
        <f>CASHBOOK!D23</f>
        <v>HMRC</v>
      </c>
      <c r="E25" s="157">
        <f>CASHBOOK!G23</f>
        <v>0</v>
      </c>
      <c r="F25" s="4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3.05" customHeight="1" x14ac:dyDescent="0.5">
      <c r="A26" s="5"/>
      <c r="B26" s="152" t="str">
        <f>CASHBOOK!B24</f>
        <v>20.04.22</v>
      </c>
      <c r="C26" s="149" t="str">
        <f>CASHBOOK!C24</f>
        <v>Emergency Plan contact number</v>
      </c>
      <c r="D26" s="149" t="str">
        <f>CASHBOOK!D24</f>
        <v>Vonage</v>
      </c>
      <c r="E26" s="156">
        <f>CASHBOOK!G24</f>
        <v>2.9</v>
      </c>
      <c r="F26" s="3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3.05" customHeight="1" x14ac:dyDescent="0.5">
      <c r="A27" s="5"/>
      <c r="B27" s="153" t="str">
        <f>CASHBOOK!B25</f>
        <v>22.04.22</v>
      </c>
      <c r="C27" s="143" t="str">
        <f>CASHBOOK!C25</f>
        <v>Rubber chippings for toddlers play area</v>
      </c>
      <c r="D27" s="143" t="str">
        <f>CASHBOOK!D25</f>
        <v>Adomast Limited</v>
      </c>
      <c r="E27" s="157">
        <f>CASHBOOK!G25</f>
        <v>327.12</v>
      </c>
      <c r="F27" s="3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3.05" customHeight="1" x14ac:dyDescent="0.5">
      <c r="A28" s="5"/>
      <c r="B28" s="152" t="str">
        <f>CASHBOOK!B26</f>
        <v>27.04.22</v>
      </c>
      <c r="C28" s="149" t="str">
        <f>CASHBOOK!C26</f>
        <v>Support for town associations [Grants]</v>
      </c>
      <c r="D28" s="149" t="str">
        <f>CASHBOOK!D26</f>
        <v>Guild Hall Trust [Arts4All]</v>
      </c>
      <c r="E28" s="156">
        <f>CASHBOOK!G26</f>
        <v>0</v>
      </c>
      <c r="F28" s="3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3.05" customHeight="1" x14ac:dyDescent="0.5">
      <c r="A29" s="5"/>
      <c r="B29" s="153" t="str">
        <f>CASHBOOK!B27</f>
        <v>27.04.22</v>
      </c>
      <c r="C29" s="143" t="str">
        <f>CASHBOOK!C27</f>
        <v xml:space="preserve">Bank Transfer </v>
      </c>
      <c r="D29" s="143" t="str">
        <f>CASHBOOK!D27</f>
        <v>From Deposit Account</v>
      </c>
      <c r="E29" s="157">
        <f>CASHBOOK!G27</f>
        <v>0</v>
      </c>
      <c r="F29" s="3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3.05" customHeight="1" x14ac:dyDescent="0.5">
      <c r="A30" s="5"/>
      <c r="B30" s="152" t="str">
        <f>CASHBOOK!B28</f>
        <v>27.04.22</v>
      </c>
      <c r="C30" s="149" t="str">
        <f>CASHBOOK!C28</f>
        <v>Beacon assembly for Jubilee celebrations</v>
      </c>
      <c r="D30" s="149" t="str">
        <f>CASHBOOK!D28</f>
        <v>21CC Group Limited</v>
      </c>
      <c r="E30" s="156">
        <f>CASHBOOK!G28</f>
        <v>98</v>
      </c>
      <c r="F30" s="3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3.05" customHeight="1" x14ac:dyDescent="0.5">
      <c r="A31" s="5"/>
      <c r="B31" s="153" t="str">
        <f>CASHBOOK!B29</f>
        <v>27.04.22</v>
      </c>
      <c r="C31" s="143" t="str">
        <f>CASHBOOK!C29</f>
        <v>Materials for new pond jetty Riverlands</v>
      </c>
      <c r="D31" s="143" t="str">
        <f>CASHBOOK!D29</f>
        <v>Grafton Merchanting</v>
      </c>
      <c r="E31" s="157">
        <f>CASHBOOK!G29</f>
        <v>263.73</v>
      </c>
      <c r="F31" s="3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3.05" customHeight="1" x14ac:dyDescent="0.5">
      <c r="A32" s="5"/>
      <c r="B32" s="152" t="str">
        <f>CASHBOOK!B30</f>
        <v>28.04.22</v>
      </c>
      <c r="C32" s="149" t="str">
        <f>CASHBOOK!C30</f>
        <v>First tranche 22-23 Precept payment</v>
      </c>
      <c r="D32" s="149" t="str">
        <f>CASHBOOK!D30</f>
        <v>SDC</v>
      </c>
      <c r="E32" s="156">
        <f>CASHBOOK!G30</f>
        <v>0</v>
      </c>
      <c r="F32" s="3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3.05" customHeight="1" x14ac:dyDescent="0.5">
      <c r="A33" s="5"/>
      <c r="B33" s="153" t="str">
        <f>CASHBOOK!B31</f>
        <v>29.04.22</v>
      </c>
      <c r="C33" s="143" t="str">
        <f>CASHBOOK!C31</f>
        <v xml:space="preserve">Bank Transfer </v>
      </c>
      <c r="D33" s="143" t="str">
        <f>CASHBOOK!D31</f>
        <v>JPC Current&gt;Deposit</v>
      </c>
      <c r="E33" s="157">
        <f>CASHBOOK!G31</f>
        <v>0</v>
      </c>
      <c r="F33" s="3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13.05" customHeight="1" x14ac:dyDescent="0.5">
      <c r="A34" s="5"/>
      <c r="B34" s="152" t="str">
        <f>CASHBOOK!B32</f>
        <v>29.04.22</v>
      </c>
      <c r="C34" s="149" t="str">
        <f>CASHBOOK!C32</f>
        <v>Wages for April 2022</v>
      </c>
      <c r="D34" s="149" t="str">
        <f>CASHBOOK!D32</f>
        <v>Clerk</v>
      </c>
      <c r="E34" s="156">
        <f>CASHBOOK!G32</f>
        <v>0</v>
      </c>
      <c r="F34" s="3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13.05" customHeight="1" x14ac:dyDescent="0.5">
      <c r="A35" s="5"/>
      <c r="B35" s="153" t="str">
        <f>CASHBOOK!B33</f>
        <v>29.04.22</v>
      </c>
      <c r="C35" s="143" t="str">
        <f>CASHBOOK!C33</f>
        <v>Clerks Allowance &amp; Expenses for April 2022</v>
      </c>
      <c r="D35" s="143" t="str">
        <f>CASHBOOK!D33</f>
        <v>Clerk</v>
      </c>
      <c r="E35" s="157">
        <f>CASHBOOK!G33</f>
        <v>0</v>
      </c>
      <c r="F35" s="3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ht="13.05" customHeight="1" x14ac:dyDescent="0.5">
      <c r="A36" s="5"/>
      <c r="B36" s="152" t="str">
        <f>CASHBOOK!B34</f>
        <v>29.04.22</v>
      </c>
      <c r="C36" s="149" t="str">
        <f>CASHBOOK!C34</f>
        <v>Decking materials for pond jetty</v>
      </c>
      <c r="D36" s="149" t="str">
        <f>CASHBOOK!D34</f>
        <v>Grafton Merchanting</v>
      </c>
      <c r="E36" s="156">
        <f>CASHBOOK!G34</f>
        <v>45.88</v>
      </c>
      <c r="F36" s="3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ht="13.05" customHeight="1" x14ac:dyDescent="0.5">
      <c r="A37" s="5"/>
      <c r="B37" s="153" t="str">
        <f>CASHBOOK!B35</f>
        <v>29.04.22</v>
      </c>
      <c r="C37" s="143" t="str">
        <f>CASHBOOK!C35</f>
        <v>Decking materials for pond jetty</v>
      </c>
      <c r="D37" s="143" t="str">
        <f>CASHBOOK!D35</f>
        <v>Grafton Merchanting</v>
      </c>
      <c r="E37" s="157">
        <f>CASHBOOK!G35</f>
        <v>44.19</v>
      </c>
      <c r="F37" s="3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13.05" customHeight="1" x14ac:dyDescent="0.5">
      <c r="A38" s="5"/>
      <c r="B38" s="152" t="str">
        <f>CASHBOOK!B36</f>
        <v>29.04.22</v>
      </c>
      <c r="C38" s="149" t="str">
        <f>CASHBOOK!C36</f>
        <v>Decking materials for pond jetty</v>
      </c>
      <c r="D38" s="149" t="str">
        <f>CASHBOOK!D36</f>
        <v>Grafton Merchanting</v>
      </c>
      <c r="E38" s="156">
        <f>CASHBOOK!G36</f>
        <v>14.01</v>
      </c>
      <c r="F38" s="3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ht="13.05" customHeight="1" x14ac:dyDescent="0.5">
      <c r="A39" s="5"/>
      <c r="B39" s="153" t="str">
        <f>CASHBOOK!B37</f>
        <v>29.04.22</v>
      </c>
      <c r="C39" s="143" t="str">
        <f>CASHBOOK!C37</f>
        <v>Oil surface treatement [3 cans]</v>
      </c>
      <c r="D39" s="143" t="str">
        <f>CASHBOOK!D37</f>
        <v>Colin Harrison</v>
      </c>
      <c r="E39" s="157">
        <f>CASHBOOK!G37</f>
        <v>0</v>
      </c>
      <c r="F39" s="3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ht="13.05" customHeight="1" x14ac:dyDescent="0.5">
      <c r="A40" s="5"/>
      <c r="B40" s="152" t="str">
        <f>CASHBOOK!B38</f>
        <v>29.04.22</v>
      </c>
      <c r="C40" s="149" t="str">
        <f>CASHBOOK!C38</f>
        <v>Contractor's Labour Charges</v>
      </c>
      <c r="D40" s="149" t="str">
        <f>CASHBOOK!D38</f>
        <v>Colin Harrison</v>
      </c>
      <c r="E40" s="156">
        <f>CASHBOOK!G38</f>
        <v>0</v>
      </c>
      <c r="F40" s="3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ht="13.05" customHeight="1" x14ac:dyDescent="0.5">
      <c r="A41" s="5"/>
      <c r="B41" s="153" t="str">
        <f>CASHBOOK!B39</f>
        <v>03.05.22</v>
      </c>
      <c r="C41" s="143" t="str">
        <f>CASHBOOK!C39</f>
        <v>Storage facility</v>
      </c>
      <c r="D41" s="143" t="str">
        <f>CASHBOOK!D39</f>
        <v xml:space="preserve">Orbit Housing </v>
      </c>
      <c r="E41" s="157">
        <f>CASHBOOK!G39</f>
        <v>8.7279999999999998</v>
      </c>
      <c r="F41" s="3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ht="13.05" customHeight="1" x14ac:dyDescent="0.5">
      <c r="A42" s="5"/>
      <c r="B42" s="152" t="str">
        <f>CASHBOOK!B40</f>
        <v>04.05.22</v>
      </c>
      <c r="C42" s="149" t="str">
        <f>CASHBOOK!C40</f>
        <v xml:space="preserve">Website </v>
      </c>
      <c r="D42" s="149" t="str">
        <f>CASHBOOK!D40</f>
        <v xml:space="preserve">Fasthosts </v>
      </c>
      <c r="E42" s="156">
        <f>CASHBOOK!G40</f>
        <v>2.21</v>
      </c>
      <c r="F42" s="3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13.05" customHeight="1" x14ac:dyDescent="0.5">
      <c r="A43" s="5"/>
      <c r="B43" s="153" t="str">
        <f>CASHBOOK!B41</f>
        <v>05.05.22</v>
      </c>
      <c r="C43" s="143" t="str">
        <f>CASHBOOK!C41</f>
        <v>Allotment holders fee</v>
      </c>
      <c r="D43" s="143" t="str">
        <f>CASHBOOK!D41</f>
        <v>Allotment Holder</v>
      </c>
      <c r="E43" s="157">
        <f>CASHBOOK!G41</f>
        <v>0</v>
      </c>
      <c r="F43" s="3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13.05" customHeight="1" x14ac:dyDescent="0.5">
      <c r="A44" s="5"/>
      <c r="B44" s="152" t="str">
        <f>CASHBOOK!B42</f>
        <v>05.05.22</v>
      </c>
      <c r="C44" s="149" t="str">
        <f>CASHBOOK!C42</f>
        <v>Allotment holders fee</v>
      </c>
      <c r="D44" s="149" t="str">
        <f>CASHBOOK!D42</f>
        <v>Allotment Holder</v>
      </c>
      <c r="E44" s="156">
        <f>CASHBOOK!G42</f>
        <v>0</v>
      </c>
      <c r="F44" s="3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ht="13.05" customHeight="1" x14ac:dyDescent="0.5">
      <c r="A45" s="5"/>
      <c r="B45" s="153" t="str">
        <f>CASHBOOK!B43</f>
        <v>09.05.22</v>
      </c>
      <c r="C45" s="143" t="str">
        <f>CASHBOOK!C43</f>
        <v>Allotment holders fee</v>
      </c>
      <c r="D45" s="143" t="str">
        <f>CASHBOOK!D43</f>
        <v>Allotment Holder</v>
      </c>
      <c r="E45" s="157">
        <f>CASHBOOK!G43</f>
        <v>0</v>
      </c>
      <c r="F45" s="3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ht="13.05" customHeight="1" x14ac:dyDescent="0.5">
      <c r="A46" s="5"/>
      <c r="B46" s="152" t="str">
        <f>CASHBOOK!B44</f>
        <v>09.05.22</v>
      </c>
      <c r="C46" s="149" t="str">
        <f>CASHBOOK!C44</f>
        <v>Allotment holders fee</v>
      </c>
      <c r="D46" s="149" t="str">
        <f>CASHBOOK!D44</f>
        <v>Allotment Holder</v>
      </c>
      <c r="E46" s="156">
        <f>CASHBOOK!G44</f>
        <v>0</v>
      </c>
      <c r="F46" s="3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t="13.05" customHeight="1" x14ac:dyDescent="0.5">
      <c r="A47" s="5"/>
      <c r="B47" s="153" t="str">
        <f>CASHBOOK!B45</f>
        <v>09.05.22</v>
      </c>
      <c r="C47" s="143" t="str">
        <f>CASHBOOK!C45</f>
        <v>PAYE &amp; NIC</v>
      </c>
      <c r="D47" s="143" t="str">
        <f>CASHBOOK!D45</f>
        <v>HMRC</v>
      </c>
      <c r="E47" s="157">
        <f>CASHBOOK!G45</f>
        <v>0</v>
      </c>
      <c r="F47" s="3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ht="13.05" customHeight="1" x14ac:dyDescent="0.5">
      <c r="A48" s="5"/>
      <c r="B48" s="152" t="str">
        <f>CASHBOOK!B46</f>
        <v>09.05.22</v>
      </c>
      <c r="C48" s="149" t="str">
        <f>CASHBOOK!C46</f>
        <v>PAYE &amp; NIC</v>
      </c>
      <c r="D48" s="149" t="str">
        <f>CASHBOOK!D46</f>
        <v>HMRC</v>
      </c>
      <c r="E48" s="156">
        <f>CASHBOOK!G46</f>
        <v>0</v>
      </c>
      <c r="F48" s="3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t="13.05" customHeight="1" x14ac:dyDescent="0.5">
      <c r="A49" s="5"/>
      <c r="B49" s="153" t="str">
        <f>CASHBOOK!B47</f>
        <v>10.05.22</v>
      </c>
      <c r="C49" s="143" t="str">
        <f>CASHBOOK!C47</f>
        <v>Rubber chippings for toddlers play area</v>
      </c>
      <c r="D49" s="143" t="str">
        <f>CASHBOOK!D47</f>
        <v>Adomast Limited</v>
      </c>
      <c r="E49" s="157">
        <f>CASHBOOK!G47</f>
        <v>56.28</v>
      </c>
      <c r="F49" s="3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t="13.05" customHeight="1" x14ac:dyDescent="0.5">
      <c r="A50" s="5"/>
      <c r="B50" s="152" t="str">
        <f>CASHBOOK!B48</f>
        <v>11.05.22</v>
      </c>
      <c r="C50" s="149" t="str">
        <f>CASHBOOK!C48</f>
        <v>Allotment holders fee</v>
      </c>
      <c r="D50" s="149" t="str">
        <f>CASHBOOK!D48</f>
        <v>Allotment Holder</v>
      </c>
      <c r="E50" s="156">
        <f>CASHBOOK!G48</f>
        <v>0</v>
      </c>
      <c r="F50" s="3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ht="13.05" customHeight="1" x14ac:dyDescent="0.5">
      <c r="A51" s="5"/>
      <c r="B51" s="153" t="str">
        <f>CASHBOOK!B49</f>
        <v>11.05.22</v>
      </c>
      <c r="C51" s="143" t="str">
        <f>CASHBOOK!C49</f>
        <v xml:space="preserve">Bank Transfer </v>
      </c>
      <c r="D51" s="143" t="str">
        <f>CASHBOOK!D49</f>
        <v>From Deposit Account</v>
      </c>
      <c r="E51" s="157">
        <f>CASHBOOK!G49</f>
        <v>0</v>
      </c>
      <c r="F51" s="3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t="13.05" customHeight="1" x14ac:dyDescent="0.5">
      <c r="A52" s="5"/>
      <c r="B52" s="152" t="str">
        <f>CASHBOOK!B50</f>
        <v>11.05.22</v>
      </c>
      <c r="C52" s="149" t="str">
        <f>CASHBOOK!C50</f>
        <v>Croft car park business rates 22-23 [Balance]</v>
      </c>
      <c r="D52" s="149" t="str">
        <f>CASHBOOK!D50</f>
        <v>SDC</v>
      </c>
      <c r="E52" s="156">
        <f>CASHBOOK!G50</f>
        <v>0</v>
      </c>
      <c r="F52" s="3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13.05" customHeight="1" x14ac:dyDescent="0.5">
      <c r="A53" s="5"/>
      <c r="B53" s="153" t="str">
        <f>CASHBOOK!B51</f>
        <v>11.05.22</v>
      </c>
      <c r="C53" s="143" t="str">
        <f>CASHBOOK!C51</f>
        <v>Two page spread local magazine</v>
      </c>
      <c r="D53" s="143" t="str">
        <f>CASHBOOK!D51</f>
        <v>Henley Focus Magazine</v>
      </c>
      <c r="E53" s="157">
        <f>CASHBOOK!G51</f>
        <v>0</v>
      </c>
      <c r="F53" s="3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13.05" customHeight="1" x14ac:dyDescent="0.5">
      <c r="A54" s="5"/>
      <c r="B54" s="152" t="str">
        <f>CASHBOOK!B52</f>
        <v>11.05.22</v>
      </c>
      <c r="C54" s="149" t="str">
        <f>CASHBOOK!C52</f>
        <v>April 2 cuts, three parks</v>
      </c>
      <c r="D54" s="149" t="str">
        <f>CASHBOOK!D52</f>
        <v>WS Gardens</v>
      </c>
      <c r="E54" s="156">
        <f>CASHBOOK!G52</f>
        <v>138</v>
      </c>
      <c r="F54" s="3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ht="13.05" customHeight="1" x14ac:dyDescent="0.5">
      <c r="A55" s="5"/>
      <c r="B55" s="153" t="str">
        <f>CASHBOOK!B53</f>
        <v>11.05.22</v>
      </c>
      <c r="C55" s="143" t="str">
        <f>CASHBOOK!C53</f>
        <v>Emergency tree work William James Way</v>
      </c>
      <c r="D55" s="143" t="str">
        <f>CASHBOOK!D53</f>
        <v>T Mousley &amp; Sons</v>
      </c>
      <c r="E55" s="157">
        <f>CASHBOOK!G53</f>
        <v>40</v>
      </c>
      <c r="F55" s="3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ht="13.05" customHeight="1" x14ac:dyDescent="0.5">
      <c r="A56" s="5"/>
      <c r="B56" s="152" t="str">
        <f>CASHBOOK!B54</f>
        <v>11.05.22</v>
      </c>
      <c r="C56" s="149" t="str">
        <f>CASHBOOK!C54</f>
        <v>Emergency tree work Riverside Gardens</v>
      </c>
      <c r="D56" s="149" t="str">
        <f>CASHBOOK!D54</f>
        <v>T Mousley &amp; Sons</v>
      </c>
      <c r="E56" s="156">
        <f>CASHBOOK!G54</f>
        <v>48</v>
      </c>
      <c r="F56" s="3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ht="13.05" customHeight="1" x14ac:dyDescent="0.5">
      <c r="A57" s="5"/>
      <c r="B57" s="153" t="str">
        <f>CASHBOOK!B55</f>
        <v>11.05.22</v>
      </c>
      <c r="C57" s="143" t="str">
        <f>CASHBOOK!C55</f>
        <v>Tree survey follow-up works [Littleworth]</v>
      </c>
      <c r="D57" s="143" t="str">
        <f>CASHBOOK!D55</f>
        <v>T Mousley &amp; Sons</v>
      </c>
      <c r="E57" s="157">
        <f>CASHBOOK!G55</f>
        <v>99</v>
      </c>
      <c r="F57" s="3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ht="13.05" customHeight="1" x14ac:dyDescent="0.5">
      <c r="A58" s="5"/>
      <c r="B58" s="152" t="str">
        <f>CASHBOOK!B56</f>
        <v>11.05.22</v>
      </c>
      <c r="C58" s="149" t="str">
        <f>CASHBOOK!C56</f>
        <v>Template design work for NDP</v>
      </c>
      <c r="D58" s="149" t="str">
        <f>CASHBOOK!D56</f>
        <v>Natalie Walker [Shoesmiths]</v>
      </c>
      <c r="E58" s="156">
        <f>CASHBOOK!G56</f>
        <v>0</v>
      </c>
      <c r="F58" s="3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ht="13.05" customHeight="1" x14ac:dyDescent="0.5">
      <c r="A59" s="5"/>
      <c r="B59" s="153" t="str">
        <f>CASHBOOK!B57</f>
        <v>11.05.22</v>
      </c>
      <c r="C59" s="143" t="str">
        <f>CASHBOOK!C57</f>
        <v>Admin fee for band upgrade</v>
      </c>
      <c r="D59" s="143" t="str">
        <f>CASHBOOK!D57</f>
        <v>EdgeIT Limited</v>
      </c>
      <c r="E59" s="157">
        <f>CASHBOOK!G57</f>
        <v>3</v>
      </c>
      <c r="F59" s="3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ht="13.05" customHeight="1" x14ac:dyDescent="0.5">
      <c r="A60" s="5"/>
      <c r="B60" s="152" t="str">
        <f>CASHBOOK!B58</f>
        <v>11.05.22</v>
      </c>
      <c r="C60" s="149" t="str">
        <f>CASHBOOK!C58</f>
        <v>Tree survey follow-up works [Riverlands]</v>
      </c>
      <c r="D60" s="149" t="str">
        <f>CASHBOOK!D58</f>
        <v>T Mousley &amp; Sons</v>
      </c>
      <c r="E60" s="156">
        <f>CASHBOOK!G58</f>
        <v>104.6</v>
      </c>
      <c r="F60" s="3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3.05" customHeight="1" x14ac:dyDescent="0.5">
      <c r="A61" s="5"/>
      <c r="B61" s="153" t="str">
        <f>CASHBOOK!B59</f>
        <v>11.05.22</v>
      </c>
      <c r="C61" s="143" t="str">
        <f>CASHBOOK!C59</f>
        <v>Website support services JPC website</v>
      </c>
      <c r="D61" s="143" t="str">
        <f>CASHBOOK!D59</f>
        <v>HTDL</v>
      </c>
      <c r="E61" s="157">
        <f>CASHBOOK!G59</f>
        <v>152</v>
      </c>
      <c r="F61" s="3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13.05" customHeight="1" x14ac:dyDescent="0.5">
      <c r="A62" s="5"/>
      <c r="B62" s="152" t="str">
        <f>CASHBOOK!B60</f>
        <v>11.05.22</v>
      </c>
      <c r="C62" s="149" t="str">
        <f>CASHBOOK!C60</f>
        <v>Hosting fees JPC website</v>
      </c>
      <c r="D62" s="149" t="str">
        <f>CASHBOOK!D60</f>
        <v>HTDL</v>
      </c>
      <c r="E62" s="156">
        <f>CASHBOOK!G60</f>
        <v>77</v>
      </c>
      <c r="F62" s="3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ht="13.05" customHeight="1" x14ac:dyDescent="0.5">
      <c r="A63" s="5"/>
      <c r="B63" s="153" t="str">
        <f>CASHBOOK!B61</f>
        <v>11.05.22</v>
      </c>
      <c r="C63" s="143" t="str">
        <f>CASHBOOK!C61</f>
        <v xml:space="preserve">Bank Transfer </v>
      </c>
      <c r="D63" s="143" t="str">
        <f>CASHBOOK!D61</f>
        <v>From Deposit Account</v>
      </c>
      <c r="E63" s="157">
        <f>CASHBOOK!G61</f>
        <v>0</v>
      </c>
      <c r="F63" s="3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ht="13.05" customHeight="1" x14ac:dyDescent="0.5">
      <c r="A64" s="5"/>
      <c r="B64" s="152" t="str">
        <f>CASHBOOK!B62</f>
        <v>11.05.22</v>
      </c>
      <c r="C64" s="149" t="str">
        <f>CASHBOOK!C62</f>
        <v>Annual subscription fee [£2.00 overpaid]</v>
      </c>
      <c r="D64" s="149" t="str">
        <f>CASHBOOK!D62</f>
        <v>WALC</v>
      </c>
      <c r="E64" s="156">
        <f>CASHBOOK!G62</f>
        <v>111.8</v>
      </c>
      <c r="F64" s="3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3.05" customHeight="1" x14ac:dyDescent="0.5">
      <c r="A65" s="5"/>
      <c r="B65" s="153" t="str">
        <f>CASHBOOK!B63</f>
        <v>11.05.22</v>
      </c>
      <c r="C65" s="143" t="str">
        <f>CASHBOOK!C63</f>
        <v>Commemorative tree planting Henley bounds</v>
      </c>
      <c r="D65" s="143" t="str">
        <f>CASHBOOK!D63</f>
        <v>Tree Shop Limited</v>
      </c>
      <c r="E65" s="157">
        <f>CASHBOOK!G63</f>
        <v>24.36</v>
      </c>
      <c r="F65" s="3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ht="13.05" customHeight="1" x14ac:dyDescent="0.5">
      <c r="A66" s="5"/>
      <c r="B66" s="152" t="str">
        <f>CASHBOOK!B64</f>
        <v>11.05.22</v>
      </c>
      <c r="C66" s="149" t="str">
        <f>CASHBOOK!C64</f>
        <v xml:space="preserve">Bank Transfer </v>
      </c>
      <c r="D66" s="149" t="str">
        <f>CASHBOOK!D64</f>
        <v>From Deposit Account</v>
      </c>
      <c r="E66" s="156">
        <f>CASHBOOK!G64</f>
        <v>0</v>
      </c>
      <c r="F66" s="3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ht="13.05" customHeight="1" x14ac:dyDescent="0.5">
      <c r="A67" s="5"/>
      <c r="B67" s="153" t="str">
        <f>CASHBOOK!B65</f>
        <v>11.05.22</v>
      </c>
      <c r="C67" s="143" t="str">
        <f>CASHBOOK!C65</f>
        <v>Grant award 22-23</v>
      </c>
      <c r="D67" s="143" t="str">
        <f>CASHBOOK!D65</f>
        <v>Henley Community Library</v>
      </c>
      <c r="E67" s="157">
        <f>CASHBOOK!G65</f>
        <v>0</v>
      </c>
      <c r="F67" s="3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ht="13.05" customHeight="1" x14ac:dyDescent="0.5">
      <c r="A68" s="5"/>
      <c r="B68" s="152" t="str">
        <f>CASHBOOK!B66</f>
        <v>11.05.22</v>
      </c>
      <c r="C68" s="149" t="str">
        <f>CASHBOOK!C66</f>
        <v xml:space="preserve">Bank Transfer </v>
      </c>
      <c r="D68" s="149" t="str">
        <f>CASHBOOK!D66</f>
        <v>From Deposit Account</v>
      </c>
      <c r="E68" s="156">
        <f>CASHBOOK!G66</f>
        <v>0</v>
      </c>
      <c r="F68" s="3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ht="13.05" customHeight="1" x14ac:dyDescent="0.5">
      <c r="A69" s="5"/>
      <c r="B69" s="153" t="str">
        <f>CASHBOOK!B67</f>
        <v>11.05.22</v>
      </c>
      <c r="C69" s="143" t="str">
        <f>CASHBOOK!C67</f>
        <v>Major Grant award 22-23</v>
      </c>
      <c r="D69" s="143" t="str">
        <f>CASHBOOK!D67</f>
        <v>Henley Hot Wheels</v>
      </c>
      <c r="E69" s="157">
        <f>CASHBOOK!G67</f>
        <v>0</v>
      </c>
      <c r="F69" s="3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ht="13.05" customHeight="1" x14ac:dyDescent="0.5">
      <c r="A70" s="5"/>
      <c r="B70" s="152" t="str">
        <f>CASHBOOK!B68</f>
        <v>11.05.22</v>
      </c>
      <c r="C70" s="149" t="str">
        <f>CASHBOOK!C68</f>
        <v>Major Grant award 22-23</v>
      </c>
      <c r="D70" s="149" t="str">
        <f>CASHBOOK!D68</f>
        <v>Christmas Lights</v>
      </c>
      <c r="E70" s="156">
        <f>CASHBOOK!G68</f>
        <v>0</v>
      </c>
      <c r="F70" s="3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ht="13.05" customHeight="1" x14ac:dyDescent="0.5">
      <c r="A71" s="5"/>
      <c r="B71" s="153" t="str">
        <f>CASHBOOK!B69</f>
        <v>11.05.22</v>
      </c>
      <c r="C71" s="143" t="str">
        <f>CASHBOOK!C69</f>
        <v>Major Grant award 22-23</v>
      </c>
      <c r="D71" s="143" t="str">
        <f>CASHBOOK!D69</f>
        <v>Combined Churches</v>
      </c>
      <c r="E71" s="157">
        <f>CASHBOOK!G69</f>
        <v>0</v>
      </c>
      <c r="F71" s="3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ht="13.05" customHeight="1" x14ac:dyDescent="0.5">
      <c r="A72" s="5"/>
      <c r="B72" s="152" t="str">
        <f>CASHBOOK!B70</f>
        <v>11.05.22</v>
      </c>
      <c r="C72" s="149" t="str">
        <f>CASHBOOK!C70</f>
        <v>Major Grant award 22-23</v>
      </c>
      <c r="D72" s="149" t="str">
        <f>CASHBOOK!D70</f>
        <v>Henley Dementia Café</v>
      </c>
      <c r="E72" s="156">
        <f>CASHBOOK!G70</f>
        <v>0</v>
      </c>
      <c r="F72" s="3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3.05" customHeight="1" x14ac:dyDescent="0.5">
      <c r="A73" s="5"/>
      <c r="B73" s="153" t="str">
        <f>CASHBOOK!B71</f>
        <v>17.05.22</v>
      </c>
      <c r="C73" s="143" t="str">
        <f>CASHBOOK!C71</f>
        <v>Major Grant award 22-23</v>
      </c>
      <c r="D73" s="143" t="str">
        <f>CASHBOOK!D71</f>
        <v>HWMT</v>
      </c>
      <c r="E73" s="157">
        <f>CASHBOOK!G71</f>
        <v>0</v>
      </c>
      <c r="F73" s="3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ht="13.05" customHeight="1" x14ac:dyDescent="0.5">
      <c r="A74" s="5"/>
      <c r="B74" s="152" t="str">
        <f>CASHBOOK!B72</f>
        <v>19.05.22</v>
      </c>
      <c r="C74" s="149" t="str">
        <f>CASHBOOK!C72</f>
        <v>Interest on late payment of s.106 WASPS</v>
      </c>
      <c r="D74" s="149" t="str">
        <f>CASHBOOK!D72</f>
        <v>SDC</v>
      </c>
      <c r="E74" s="156">
        <f>CASHBOOK!G72</f>
        <v>0</v>
      </c>
      <c r="F74" s="3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ht="13.05" customHeight="1" x14ac:dyDescent="0.5">
      <c r="A75" s="5"/>
      <c r="B75" s="153" t="str">
        <f>CASHBOOK!B73</f>
        <v>19.05.22</v>
      </c>
      <c r="C75" s="143" t="str">
        <f>CASHBOOK!C73</f>
        <v>Emergency Plan contact number</v>
      </c>
      <c r="D75" s="143" t="str">
        <f>CASHBOOK!D73</f>
        <v>Vonage</v>
      </c>
      <c r="E75" s="157">
        <f>CASHBOOK!G73</f>
        <v>2.9</v>
      </c>
      <c r="F75" s="3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3.05" customHeight="1" x14ac:dyDescent="0.5">
      <c r="A76" s="5"/>
      <c r="B76" s="152" t="str">
        <f>CASHBOOK!B74</f>
        <v>26.05.22</v>
      </c>
      <c r="C76" s="149" t="str">
        <f>CASHBOOK!C74</f>
        <v>Allotment holders fee</v>
      </c>
      <c r="D76" s="149" t="str">
        <f>CASHBOOK!D74</f>
        <v>Allotment Holder</v>
      </c>
      <c r="E76" s="156">
        <f>CASHBOOK!G74</f>
        <v>0</v>
      </c>
      <c r="F76" s="3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ht="13.05" customHeight="1" x14ac:dyDescent="0.5">
      <c r="A77" s="5"/>
      <c r="B77" s="153" t="str">
        <f>CASHBOOK!B75</f>
        <v>26.05.22</v>
      </c>
      <c r="C77" s="143" t="str">
        <f>CASHBOOK!C75</f>
        <v>Councillor's reimbursement payment</v>
      </c>
      <c r="D77" s="143" t="str">
        <f>CASHBOOK!D75</f>
        <v>Cllr Andrews [PA22 food]</v>
      </c>
      <c r="E77" s="157">
        <f>CASHBOOK!G75</f>
        <v>0</v>
      </c>
      <c r="F77" s="3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ht="13.05" customHeight="1" x14ac:dyDescent="0.5">
      <c r="A78" s="5"/>
      <c r="B78" s="152" t="str">
        <f>CASHBOOK!B76</f>
        <v>30.05.22</v>
      </c>
      <c r="C78" s="149" t="str">
        <f>CASHBOOK!C76</f>
        <v>Allotment holders fee</v>
      </c>
      <c r="D78" s="149" t="str">
        <f>CASHBOOK!D76</f>
        <v>Allotment Holder</v>
      </c>
      <c r="E78" s="156">
        <f>CASHBOOK!G76</f>
        <v>0</v>
      </c>
      <c r="F78" s="3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ht="13.05" customHeight="1" x14ac:dyDescent="0.5">
      <c r="A79" s="5"/>
      <c r="B79" s="153" t="str">
        <f>CASHBOOK!B77</f>
        <v>30.05.22</v>
      </c>
      <c r="C79" s="143" t="str">
        <f>CASHBOOK!C77</f>
        <v>Jubilee children's teddy bears</v>
      </c>
      <c r="D79" s="143" t="str">
        <f>CASHBOOK!D77</f>
        <v>Gifts2Impress Limited</v>
      </c>
      <c r="E79" s="157">
        <f>CASHBOOK!G77</f>
        <v>306.93</v>
      </c>
      <c r="F79" s="3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ht="13.05" customHeight="1" x14ac:dyDescent="0.5">
      <c r="A80" s="5"/>
      <c r="B80" s="152" t="str">
        <f>CASHBOOK!B78</f>
        <v>31.05.22</v>
      </c>
      <c r="C80" s="149" t="str">
        <f>CASHBOOK!C78</f>
        <v>Wages for May 2022</v>
      </c>
      <c r="D80" s="149" t="str">
        <f>CASHBOOK!D78</f>
        <v>Clerk</v>
      </c>
      <c r="E80" s="156">
        <f>CASHBOOK!G78</f>
        <v>0</v>
      </c>
      <c r="F80" s="3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ht="13.05" customHeight="1" x14ac:dyDescent="0.5">
      <c r="A81" s="5"/>
      <c r="B81" s="153" t="str">
        <f>CASHBOOK!B79</f>
        <v>31.05.22</v>
      </c>
      <c r="C81" s="143" t="str">
        <f>CASHBOOK!C79</f>
        <v>Clerks Allowance &amp; Expenses for May 2022</v>
      </c>
      <c r="D81" s="143" t="str">
        <f>CASHBOOK!D79</f>
        <v>Clerk</v>
      </c>
      <c r="E81" s="157">
        <f>CASHBOOK!G79</f>
        <v>0</v>
      </c>
      <c r="F81" s="3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ht="13.05" customHeight="1" x14ac:dyDescent="0.5">
      <c r="A82" s="5"/>
      <c r="B82" s="152" t="str">
        <f>CASHBOOK!B80</f>
        <v>11.05.22</v>
      </c>
      <c r="C82" s="149" t="str">
        <f>CASHBOOK!C80</f>
        <v>Clerks Allowance &amp; Expenses for May 2022</v>
      </c>
      <c r="D82" s="149" t="str">
        <f>CASHBOOK!D80</f>
        <v>Clerk</v>
      </c>
      <c r="E82" s="156">
        <f>CASHBOOK!G80</f>
        <v>0</v>
      </c>
      <c r="F82" s="3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ht="13.05" customHeight="1" x14ac:dyDescent="0.5">
      <c r="A83" s="5"/>
      <c r="B83" s="153" t="str">
        <f>CASHBOOK!B81</f>
        <v>01.06.22</v>
      </c>
      <c r="C83" s="143" t="str">
        <f>CASHBOOK!C81</f>
        <v>Storage facility</v>
      </c>
      <c r="D83" s="143" t="str">
        <f>CASHBOOK!D81</f>
        <v xml:space="preserve">Orbit Housing </v>
      </c>
      <c r="E83" s="157">
        <f>CASHBOOK!G81</f>
        <v>8.7279999999999998</v>
      </c>
      <c r="F83" s="3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ht="13.05" customHeight="1" x14ac:dyDescent="0.5">
      <c r="A84" s="5"/>
      <c r="B84" s="152" t="str">
        <f>CASHBOOK!B82</f>
        <v>06.06.22</v>
      </c>
      <c r="C84" s="149" t="str">
        <f>CASHBOOK!C82</f>
        <v xml:space="preserve">Website </v>
      </c>
      <c r="D84" s="149" t="str">
        <f>CASHBOOK!D82</f>
        <v xml:space="preserve">Fasthosts </v>
      </c>
      <c r="E84" s="156">
        <f>CASHBOOK!G82</f>
        <v>2.21</v>
      </c>
      <c r="F84" s="3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ht="13.05" customHeight="1" x14ac:dyDescent="0.5">
      <c r="A85" s="5"/>
      <c r="B85" s="153" t="str">
        <f>CASHBOOK!B83</f>
        <v>08.06.22</v>
      </c>
      <c r="C85" s="143" t="str">
        <f>CASHBOOK!C83</f>
        <v>CL [Contribution to cost of gowns]</v>
      </c>
      <c r="D85" s="143" t="str">
        <f>CASHBOOK!D83</f>
        <v xml:space="preserve">Henley Court Leet </v>
      </c>
      <c r="E85" s="157">
        <f>CASHBOOK!G83</f>
        <v>0</v>
      </c>
      <c r="F85" s="3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ht="13.05" customHeight="1" x14ac:dyDescent="0.5">
      <c r="A86" s="5"/>
      <c r="B86" s="152" t="str">
        <f>CASHBOOK!B84</f>
        <v>08.06.22</v>
      </c>
      <c r="C86" s="149" t="str">
        <f>CASHBOOK!C84</f>
        <v>Mini Grant award 22-23 [Set-up costs]</v>
      </c>
      <c r="D86" s="149" t="str">
        <f>CASHBOOK!D84</f>
        <v>Henley Repair Café</v>
      </c>
      <c r="E86" s="156">
        <f>CASHBOOK!G84</f>
        <v>0</v>
      </c>
      <c r="F86" s="3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13.05" customHeight="1" x14ac:dyDescent="0.5">
      <c r="A87" s="5"/>
      <c r="B87" s="153" t="str">
        <f>CASHBOOK!B85</f>
        <v>08.06.22</v>
      </c>
      <c r="C87" s="143" t="str">
        <f>CASHBOOK!C85</f>
        <v>Mini Grant award 22-23 [Contribution band]</v>
      </c>
      <c r="D87" s="143" t="str">
        <f>CASHBOOK!D85</f>
        <v xml:space="preserve">Henley RBL  </v>
      </c>
      <c r="E87" s="157">
        <f>CASHBOOK!G85</f>
        <v>0</v>
      </c>
      <c r="F87" s="3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3.05" customHeight="1" x14ac:dyDescent="0.5">
      <c r="A88" s="5"/>
      <c r="B88" s="152" t="str">
        <f>CASHBOOK!B86</f>
        <v>10.06.22</v>
      </c>
      <c r="C88" s="149" t="str">
        <f>CASHBOOK!C86</f>
        <v xml:space="preserve">Bank Transfer </v>
      </c>
      <c r="D88" s="149" t="str">
        <f>CASHBOOK!D86</f>
        <v>From Deposit Account</v>
      </c>
      <c r="E88" s="156">
        <f>CASHBOOK!G86</f>
        <v>0</v>
      </c>
      <c r="F88" s="3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ht="13.05" customHeight="1" x14ac:dyDescent="0.5">
      <c r="A89" s="5"/>
      <c r="B89" s="153" t="str">
        <f>CASHBOOK!B87</f>
        <v>10.06.22</v>
      </c>
      <c r="C89" s="143" t="str">
        <f>CASHBOOK!C87</f>
        <v>Contractor's Labour Charges</v>
      </c>
      <c r="D89" s="143" t="str">
        <f>CASHBOOK!D87</f>
        <v>Colin Harrison</v>
      </c>
      <c r="E89" s="157">
        <f>CASHBOOK!G87</f>
        <v>0</v>
      </c>
      <c r="F89" s="3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ht="13.05" customHeight="1" x14ac:dyDescent="0.5">
      <c r="A90" s="5"/>
      <c r="B90" s="152" t="str">
        <f>CASHBOOK!B88</f>
        <v>14.06.22</v>
      </c>
      <c r="C90" s="149" t="str">
        <f>CASHBOOK!C88</f>
        <v>Best dressed house award [Jubilee]</v>
      </c>
      <c r="D90" s="149" t="str">
        <f>CASHBOOK!D88</f>
        <v>Lucy Simpson [CN850]</v>
      </c>
      <c r="E90" s="156">
        <f>CASHBOOK!G88</f>
        <v>0</v>
      </c>
      <c r="F90" s="3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ht="13.05" customHeight="1" x14ac:dyDescent="0.5">
      <c r="A91" s="5"/>
      <c r="B91" s="153" t="str">
        <f>CASHBOOK!B89</f>
        <v>17.06.22</v>
      </c>
      <c r="C91" s="143" t="str">
        <f>CASHBOOK!C89</f>
        <v>Emergency Plan contact number</v>
      </c>
      <c r="D91" s="143" t="str">
        <f>CASHBOOK!D89</f>
        <v>Vonage</v>
      </c>
      <c r="E91" s="157">
        <f>CASHBOOK!G89</f>
        <v>2.9</v>
      </c>
      <c r="F91" s="3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ht="13.05" customHeight="1" x14ac:dyDescent="0.5">
      <c r="A92" s="5"/>
      <c r="B92" s="152" t="str">
        <f>CASHBOOK!B90</f>
        <v>20.06.22</v>
      </c>
      <c r="C92" s="149" t="str">
        <f>CASHBOOK!C90</f>
        <v>Book tokens for schools [Jubilee]</v>
      </c>
      <c r="D92" s="149" t="str">
        <f>CASHBOOK!D90</f>
        <v>Cllr Bainbridge [Reimburse]</v>
      </c>
      <c r="E92" s="156">
        <f>CASHBOOK!G90</f>
        <v>0</v>
      </c>
      <c r="F92" s="3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ht="13.05" customHeight="1" x14ac:dyDescent="0.5">
      <c r="A93" s="5"/>
      <c r="B93" s="153" t="str">
        <f>CASHBOOK!B91</f>
        <v>27.06.22</v>
      </c>
      <c r="C93" s="143" t="str">
        <f>CASHBOOK!C91</f>
        <v>Posts and braces loos</v>
      </c>
      <c r="D93" s="143" t="str">
        <f>CASHBOOK!D91</f>
        <v>Grafton Merchanting</v>
      </c>
      <c r="E93" s="157">
        <f>CASHBOOK!G91</f>
        <v>64.5</v>
      </c>
      <c r="F93" s="3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ht="13.05" customHeight="1" x14ac:dyDescent="0.5">
      <c r="A94" s="5"/>
      <c r="B94" s="152" t="str">
        <f>CASHBOOK!B92</f>
        <v>27.06.22</v>
      </c>
      <c r="C94" s="149" t="str">
        <f>CASHBOOK!C92</f>
        <v>Calor gas for Mount Beacon</v>
      </c>
      <c r="D94" s="149" t="str">
        <f>CASHBOOK!D92</f>
        <v>Grafton Merchanting</v>
      </c>
      <c r="E94" s="156">
        <f>CASHBOOK!G92</f>
        <v>3.54</v>
      </c>
      <c r="F94" s="3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ht="13.05" customHeight="1" x14ac:dyDescent="0.5">
      <c r="A95" s="5"/>
      <c r="B95" s="153" t="str">
        <f>CASHBOOK!B93</f>
        <v>27.06.22</v>
      </c>
      <c r="C95" s="143" t="str">
        <f>CASHBOOK!C93</f>
        <v>Bag of cement collected</v>
      </c>
      <c r="D95" s="143" t="str">
        <f>CASHBOOK!D93</f>
        <v>R Adams</v>
      </c>
      <c r="E95" s="157">
        <f>CASHBOOK!G93</f>
        <v>2.94</v>
      </c>
      <c r="F95" s="3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ht="13.05" customHeight="1" x14ac:dyDescent="0.5">
      <c r="A96" s="5"/>
      <c r="B96" s="152" t="str">
        <f>CASHBOOK!B94</f>
        <v>27.06.22</v>
      </c>
      <c r="C96" s="149" t="str">
        <f>CASHBOOK!C94</f>
        <v>May 2 cuts, three parks</v>
      </c>
      <c r="D96" s="149" t="str">
        <f>CASHBOOK!D94</f>
        <v>WS Gardens</v>
      </c>
      <c r="E96" s="156">
        <f>CASHBOOK!G94</f>
        <v>138</v>
      </c>
      <c r="F96" s="3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ht="13.05" customHeight="1" x14ac:dyDescent="0.5">
      <c r="A97" s="5"/>
      <c r="B97" s="153" t="str">
        <f>CASHBOOK!B95</f>
        <v>27.06.22</v>
      </c>
      <c r="C97" s="143" t="str">
        <f>CASHBOOK!C95</f>
        <v>Two page spread local magazine [July 22]</v>
      </c>
      <c r="D97" s="143" t="str">
        <f>CASHBOOK!D95</f>
        <v>Henley Focus Magazine</v>
      </c>
      <c r="E97" s="157">
        <f>CASHBOOK!G95</f>
        <v>0</v>
      </c>
      <c r="F97" s="3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13.05" customHeight="1" x14ac:dyDescent="0.5">
      <c r="A98" s="5"/>
      <c r="B98" s="152" t="str">
        <f>CASHBOOK!B96</f>
        <v>27.06.22</v>
      </c>
      <c r="C98" s="149" t="str">
        <f>CASHBOOK!C96</f>
        <v>Cash payment for allotment [PS REF 500125]</v>
      </c>
      <c r="D98" s="149" t="str">
        <f>CASHBOOK!D96</f>
        <v>Henley Resident</v>
      </c>
      <c r="E98" s="156">
        <f>CASHBOOK!G96</f>
        <v>0</v>
      </c>
      <c r="F98" s="3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ht="13.05" customHeight="1" x14ac:dyDescent="0.5">
      <c r="A99" s="5"/>
      <c r="B99" s="153" t="str">
        <f>CASHBOOK!B97</f>
        <v>27.06.22</v>
      </c>
      <c r="C99" s="143" t="str">
        <f>CASHBOOK!C97</f>
        <v>Jubilee prize award for best dressed house</v>
      </c>
      <c r="D99" s="143" t="str">
        <f>CASHBOOK!D97</f>
        <v>Henley Resident</v>
      </c>
      <c r="E99" s="157">
        <f>CASHBOOK!G97</f>
        <v>0</v>
      </c>
      <c r="F99" s="3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ht="13.05" customHeight="1" x14ac:dyDescent="0.5">
      <c r="A100" s="5"/>
      <c r="B100" s="152" t="str">
        <f>CASHBOOK!B98</f>
        <v>30.06.22</v>
      </c>
      <c r="C100" s="149" t="str">
        <f>CASHBOOK!C98</f>
        <v>Wages for June 2022</v>
      </c>
      <c r="D100" s="149" t="str">
        <f>CASHBOOK!D98</f>
        <v>Clerk</v>
      </c>
      <c r="E100" s="156">
        <f>CASHBOOK!G98</f>
        <v>0</v>
      </c>
      <c r="F100" s="3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ht="13.05" customHeight="1" x14ac:dyDescent="0.5">
      <c r="A101" s="5"/>
      <c r="B101" s="153" t="str">
        <f>CASHBOOK!B99</f>
        <v>30.06.22</v>
      </c>
      <c r="C101" s="143" t="str">
        <f>CASHBOOK!C99</f>
        <v>Clerks Allowance &amp; Expenses for June 2022</v>
      </c>
      <c r="D101" s="143" t="str">
        <f>CASHBOOK!D99</f>
        <v>Clerk</v>
      </c>
      <c r="E101" s="157">
        <f>CASHBOOK!G99</f>
        <v>0</v>
      </c>
      <c r="F101" s="3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ht="13.05" customHeight="1" x14ac:dyDescent="0.5">
      <c r="A102" s="5"/>
      <c r="B102" s="152" t="str">
        <f>CASHBOOK!B100</f>
        <v>01.07.22</v>
      </c>
      <c r="C102" s="149" t="str">
        <f>CASHBOOK!C100</f>
        <v>Storage facility</v>
      </c>
      <c r="D102" s="149" t="str">
        <f>CASHBOOK!D100</f>
        <v xml:space="preserve">Orbit Housing </v>
      </c>
      <c r="E102" s="156">
        <f>CASHBOOK!G100</f>
        <v>8.7279999999999998</v>
      </c>
      <c r="F102" s="3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ht="13.05" customHeight="1" x14ac:dyDescent="0.5">
      <c r="A103" s="5"/>
      <c r="B103" s="153" t="str">
        <f>CASHBOOK!B101</f>
        <v>01.07.22</v>
      </c>
      <c r="C103" s="143" t="str">
        <f>CASHBOOK!C101</f>
        <v>Jubilee prize award for best dressed shop</v>
      </c>
      <c r="D103" s="143" t="str">
        <f>CASHBOOK!D101</f>
        <v>Bridal  Boutique</v>
      </c>
      <c r="E103" s="157">
        <f>CASHBOOK!G101</f>
        <v>0</v>
      </c>
      <c r="F103" s="3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ht="13.05" customHeight="1" x14ac:dyDescent="0.5">
      <c r="A104" s="5"/>
      <c r="B104" s="152" t="str">
        <f>CASHBOOK!B102</f>
        <v>01.07.22</v>
      </c>
      <c r="C104" s="149" t="str">
        <f>CASHBOOK!C102</f>
        <v>PAYE &amp; NIC</v>
      </c>
      <c r="D104" s="149" t="str">
        <f>CASHBOOK!D102</f>
        <v>HMRC</v>
      </c>
      <c r="E104" s="156">
        <f>CASHBOOK!G102</f>
        <v>0</v>
      </c>
      <c r="F104" s="3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ht="13.05" customHeight="1" x14ac:dyDescent="0.5">
      <c r="A105" s="5"/>
      <c r="B105" s="153" t="str">
        <f>CASHBOOK!B103</f>
        <v>04.07.22</v>
      </c>
      <c r="C105" s="143" t="str">
        <f>CASHBOOK!C103</f>
        <v xml:space="preserve">Bank Transfer </v>
      </c>
      <c r="D105" s="143" t="str">
        <f>CASHBOOK!D103</f>
        <v>From Deposit Account</v>
      </c>
      <c r="E105" s="157">
        <f>CASHBOOK!G103</f>
        <v>0</v>
      </c>
      <c r="F105" s="3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 ht="13.05" customHeight="1" x14ac:dyDescent="0.5">
      <c r="A106" s="5"/>
      <c r="B106" s="152" t="str">
        <f>CASHBOOK!B104</f>
        <v>04.07.22</v>
      </c>
      <c r="C106" s="149" t="str">
        <f>CASHBOOK!C104</f>
        <v>Slabs and timber loos and playground fencng</v>
      </c>
      <c r="D106" s="149" t="str">
        <f>CASHBOOK!D104</f>
        <v>Grafton Merchanting</v>
      </c>
      <c r="E106" s="156">
        <f>CASHBOOK!G104</f>
        <v>103.64</v>
      </c>
      <c r="F106" s="3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ht="13.05" customHeight="1" x14ac:dyDescent="0.5">
      <c r="A107" s="5"/>
      <c r="B107" s="153" t="str">
        <f>CASHBOOK!B105</f>
        <v>05.07.22</v>
      </c>
      <c r="C107" s="143" t="str">
        <f>CASHBOOK!C105</f>
        <v>Jubilee prize award for best dressed shop</v>
      </c>
      <c r="D107" s="143" t="str">
        <f>CASHBOOK!D105</f>
        <v>John Earle Estate Agents</v>
      </c>
      <c r="E107" s="157">
        <f>CASHBOOK!G105</f>
        <v>0</v>
      </c>
      <c r="F107" s="3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ht="13.05" customHeight="1" x14ac:dyDescent="0.5">
      <c r="A108" s="5"/>
      <c r="B108" s="152" t="str">
        <f>CASHBOOK!B106</f>
        <v>05.07.22</v>
      </c>
      <c r="C108" s="149" t="str">
        <f>CASHBOOK!C106</f>
        <v>Delivery &amp; Collection Fees</v>
      </c>
      <c r="D108" s="149" t="str">
        <f>CASHBOOK!D106</f>
        <v>Andy Loos Limited</v>
      </c>
      <c r="E108" s="156">
        <f>CASHBOOK!G106</f>
        <v>22</v>
      </c>
      <c r="F108" s="3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ht="13.05" customHeight="1" x14ac:dyDescent="0.5">
      <c r="A109" s="5"/>
      <c r="B109" s="153" t="str">
        <f>CASHBOOK!B107</f>
        <v>05.07.22</v>
      </c>
      <c r="C109" s="143" t="str">
        <f>CASHBOOK!C107</f>
        <v>Posts and lap fencing for portable loo area</v>
      </c>
      <c r="D109" s="143" t="str">
        <f>CASHBOOK!D107</f>
        <v>Grafton Merchanting</v>
      </c>
      <c r="E109" s="157">
        <f>CASHBOOK!G107</f>
        <v>31.37</v>
      </c>
      <c r="F109" s="3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ht="13.05" customHeight="1" x14ac:dyDescent="0.5">
      <c r="A110" s="5"/>
      <c r="B110" s="152" t="str">
        <f>CASHBOOK!B108</f>
        <v>05.07.22</v>
      </c>
      <c r="C110" s="149" t="str">
        <f>CASHBOOK!C108</f>
        <v>Sand, roadstone, cement etc</v>
      </c>
      <c r="D110" s="149" t="str">
        <f>CASHBOOK!D108</f>
        <v>Grafton Merchanting</v>
      </c>
      <c r="E110" s="156">
        <f>CASHBOOK!G108</f>
        <v>64.19</v>
      </c>
      <c r="F110" s="3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ht="13.05" customHeight="1" x14ac:dyDescent="0.5">
      <c r="A111" s="5"/>
      <c r="B111" s="153" t="str">
        <f>CASHBOOK!B109</f>
        <v>05.07.22</v>
      </c>
      <c r="C111" s="143" t="str">
        <f>CASHBOOK!C109</f>
        <v>Two page spread local magazine [August 22]</v>
      </c>
      <c r="D111" s="143" t="str">
        <f>CASHBOOK!D109</f>
        <v>Henley Focus Magazine</v>
      </c>
      <c r="E111" s="157">
        <f>CASHBOOK!G109</f>
        <v>0</v>
      </c>
      <c r="F111" s="3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 ht="13.05" customHeight="1" x14ac:dyDescent="0.5">
      <c r="A112" s="5"/>
      <c r="B112" s="152" t="str">
        <f>CASHBOOK!B110</f>
        <v>05.07.22</v>
      </c>
      <c r="C112" s="149" t="str">
        <f>CASHBOOK!C110</f>
        <v>Flowerbed weeding PHR car park</v>
      </c>
      <c r="D112" s="149" t="str">
        <f>CASHBOOK!D110</f>
        <v>Longacres Landscaping</v>
      </c>
      <c r="E112" s="156">
        <f>CASHBOOK!G110</f>
        <v>35.1</v>
      </c>
      <c r="F112" s="3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 ht="13.05" customHeight="1" x14ac:dyDescent="0.5">
      <c r="A113" s="5"/>
      <c r="B113" s="153" t="str">
        <f>CASHBOOK!B111</f>
        <v>05.07.22</v>
      </c>
      <c r="C113" s="143" t="str">
        <f>CASHBOOK!C111</f>
        <v>Pebbles 20mm for loo surrounds</v>
      </c>
      <c r="D113" s="143" t="str">
        <f>CASHBOOK!D111</f>
        <v>R Adams</v>
      </c>
      <c r="E113" s="157">
        <f>CASHBOOK!G111</f>
        <v>13</v>
      </c>
      <c r="F113" s="3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 ht="13.05" customHeight="1" x14ac:dyDescent="0.5">
      <c r="A114" s="5"/>
      <c r="B114" s="152" t="str">
        <f>CASHBOOK!B112</f>
        <v>05.07.22</v>
      </c>
      <c r="C114" s="149" t="str">
        <f>CASHBOOK!C112</f>
        <v>SDC - CCTV Fees 2022</v>
      </c>
      <c r="D114" s="149" t="str">
        <f>CASHBOOK!D112</f>
        <v>SDC</v>
      </c>
      <c r="E114" s="156">
        <f>CASHBOOK!G112</f>
        <v>0</v>
      </c>
      <c r="F114" s="3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ht="13.05" customHeight="1" x14ac:dyDescent="0.5">
      <c r="A115" s="5"/>
      <c r="B115" s="153" t="str">
        <f>CASHBOOK!B113</f>
        <v>05.07.22</v>
      </c>
      <c r="C115" s="143" t="str">
        <f>CASHBOOK!C113</f>
        <v xml:space="preserve">Tree works rear of 3 Fieldhouse [Quoted] </v>
      </c>
      <c r="D115" s="143" t="str">
        <f>CASHBOOK!D113</f>
        <v>T Mousley &amp; Sons</v>
      </c>
      <c r="E115" s="157">
        <f>CASHBOOK!G113</f>
        <v>48</v>
      </c>
      <c r="F115" s="3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ht="13.05" customHeight="1" x14ac:dyDescent="0.5">
      <c r="A116" s="5"/>
      <c r="B116" s="152" t="str">
        <f>CASHBOOK!B114</f>
        <v>05.07.22</v>
      </c>
      <c r="C116" s="149" t="str">
        <f>CASHBOOK!C114</f>
        <v>Training seminar</v>
      </c>
      <c r="D116" s="149" t="str">
        <f>CASHBOOK!D114</f>
        <v>WALC</v>
      </c>
      <c r="E116" s="156">
        <f>CASHBOOK!G114</f>
        <v>6</v>
      </c>
      <c r="F116" s="3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 ht="13.05" customHeight="1" x14ac:dyDescent="0.5">
      <c r="A117" s="5"/>
      <c r="B117" s="153" t="str">
        <f>CASHBOOK!B115</f>
        <v>05.07.22</v>
      </c>
      <c r="C117" s="143" t="str">
        <f>CASHBOOK!C115</f>
        <v>June 2 cuts, three parks.</v>
      </c>
      <c r="D117" s="143" t="str">
        <f>CASHBOOK!D115</f>
        <v>WS Gardens</v>
      </c>
      <c r="E117" s="157">
        <f>CASHBOOK!G115</f>
        <v>138</v>
      </c>
      <c r="F117" s="3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1:16" ht="13.05" customHeight="1" x14ac:dyDescent="0.5">
      <c r="A118" s="5"/>
      <c r="B118" s="152" t="str">
        <f>CASHBOOK!B116</f>
        <v>05.07.22</v>
      </c>
      <c r="C118" s="149" t="str">
        <f>CASHBOOK!C116</f>
        <v xml:space="preserve">Website </v>
      </c>
      <c r="D118" s="149" t="str">
        <f>CASHBOOK!D116</f>
        <v xml:space="preserve">Fasthosts </v>
      </c>
      <c r="E118" s="156">
        <f>CASHBOOK!G116</f>
        <v>2.33</v>
      </c>
      <c r="F118" s="3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ht="13.05" customHeight="1" x14ac:dyDescent="0.5">
      <c r="A119" s="5"/>
      <c r="B119" s="153" t="str">
        <f>CASHBOOK!B117</f>
        <v>15.07.22</v>
      </c>
      <c r="C119" s="143" t="str">
        <f>CASHBOOK!C117</f>
        <v xml:space="preserve">Bank Transfer </v>
      </c>
      <c r="D119" s="143" t="str">
        <f>CASHBOOK!D117</f>
        <v>From Deposit Account</v>
      </c>
      <c r="E119" s="157">
        <f>CASHBOOK!G117</f>
        <v>0</v>
      </c>
      <c r="F119" s="3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1:16" ht="13.05" customHeight="1" x14ac:dyDescent="0.5">
      <c r="A120" s="5"/>
      <c r="B120" s="152" t="str">
        <f>CASHBOOK!B118</f>
        <v>15.07.22</v>
      </c>
      <c r="C120" s="149" t="str">
        <f>CASHBOOK!C118</f>
        <v>Contribution towards GH Gardens upkeep</v>
      </c>
      <c r="D120" s="149" t="str">
        <f>CASHBOOK!D118</f>
        <v xml:space="preserve">Guild Hall Trust </v>
      </c>
      <c r="E120" s="156">
        <f>CASHBOOK!G118</f>
        <v>0</v>
      </c>
      <c r="F120" s="3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 ht="13.05" customHeight="1" x14ac:dyDescent="0.5">
      <c r="A121" s="5"/>
      <c r="B121" s="153" t="str">
        <f>CASHBOOK!B119</f>
        <v>18.07.22</v>
      </c>
      <c r="C121" s="143" t="str">
        <f>CASHBOOK!C119</f>
        <v>Emergency Plan contact number</v>
      </c>
      <c r="D121" s="143" t="str">
        <f>CASHBOOK!D119</f>
        <v>Vonage</v>
      </c>
      <c r="E121" s="157">
        <f>CASHBOOK!G119</f>
        <v>2.9</v>
      </c>
      <c r="F121" s="3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 ht="13.05" customHeight="1" x14ac:dyDescent="0.5">
      <c r="A122" s="5"/>
      <c r="B122" s="152" t="str">
        <f>CASHBOOK!B120</f>
        <v>30.07.22</v>
      </c>
      <c r="C122" s="149" t="str">
        <f>CASHBOOK!C120</f>
        <v>Wages for July 2022</v>
      </c>
      <c r="D122" s="149" t="str">
        <f>CASHBOOK!D120</f>
        <v>Clerk</v>
      </c>
      <c r="E122" s="156">
        <f>CASHBOOK!G120</f>
        <v>0</v>
      </c>
      <c r="F122" s="3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 ht="13.05" customHeight="1" x14ac:dyDescent="0.5">
      <c r="A123" s="5"/>
      <c r="B123" s="153" t="str">
        <f>CASHBOOK!B121</f>
        <v>30.07.22</v>
      </c>
      <c r="C123" s="143" t="str">
        <f>CASHBOOK!C121</f>
        <v>Clerks Allowance &amp; Expenses for July 2022</v>
      </c>
      <c r="D123" s="143" t="str">
        <f>CASHBOOK!D121</f>
        <v>Clerk</v>
      </c>
      <c r="E123" s="157">
        <f>CASHBOOK!G121</f>
        <v>0</v>
      </c>
      <c r="F123" s="3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ht="13.05" customHeight="1" x14ac:dyDescent="0.5">
      <c r="A124" s="5"/>
      <c r="B124" s="152" t="str">
        <f>CASHBOOK!B122</f>
        <v>01.08.22</v>
      </c>
      <c r="C124" s="149" t="str">
        <f>CASHBOOK!C122</f>
        <v>Storage facility</v>
      </c>
      <c r="D124" s="149" t="str">
        <f>CASHBOOK!D122</f>
        <v xml:space="preserve">Orbit Housing </v>
      </c>
      <c r="E124" s="156">
        <f>CASHBOOK!G122</f>
        <v>8.74</v>
      </c>
      <c r="F124" s="3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ht="13.05" customHeight="1" x14ac:dyDescent="0.5">
      <c r="A125" s="5"/>
      <c r="B125" s="153" t="str">
        <f>CASHBOOK!B123</f>
        <v>04.08.22</v>
      </c>
      <c r="C125" s="143" t="str">
        <f>CASHBOOK!C123</f>
        <v xml:space="preserve">Website </v>
      </c>
      <c r="D125" s="143" t="str">
        <f>CASHBOOK!D123</f>
        <v xml:space="preserve">Fasthosts </v>
      </c>
      <c r="E125" s="157">
        <f>CASHBOOK!G123</f>
        <v>2.33</v>
      </c>
      <c r="F125" s="3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 ht="13.05" customHeight="1" x14ac:dyDescent="0.5">
      <c r="A126" s="5"/>
      <c r="B126" s="152" t="str">
        <f>CASHBOOK!B124</f>
        <v>11.08.22</v>
      </c>
      <c r="C126" s="149" t="str">
        <f>CASHBOOK!C124</f>
        <v xml:space="preserve">Bank Transfer </v>
      </c>
      <c r="D126" s="149" t="str">
        <f>CASHBOOK!D124</f>
        <v>From Deposit Account</v>
      </c>
      <c r="E126" s="156">
        <f>CASHBOOK!G124</f>
        <v>0</v>
      </c>
      <c r="F126" s="3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1:16" ht="13.05" customHeight="1" x14ac:dyDescent="0.5">
      <c r="A127" s="5"/>
      <c r="B127" s="153" t="str">
        <f>CASHBOOK!B125</f>
        <v>11.08.22</v>
      </c>
      <c r="C127" s="143" t="str">
        <f>CASHBOOK!C125</f>
        <v>Hire charges</v>
      </c>
      <c r="D127" s="143" t="str">
        <f>CASHBOOK!D125</f>
        <v>Andy Loos Limited</v>
      </c>
      <c r="E127" s="157">
        <f>CASHBOOK!G125</f>
        <v>79.2</v>
      </c>
      <c r="F127" s="3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 ht="13.05" customHeight="1" x14ac:dyDescent="0.5">
      <c r="A128" s="5"/>
      <c r="B128" s="152" t="str">
        <f>CASHBOOK!B126</f>
        <v>11.08.22</v>
      </c>
      <c r="C128" s="149" t="str">
        <f>CASHBOOK!C126</f>
        <v>July 1 cut, three parks.</v>
      </c>
      <c r="D128" s="149" t="str">
        <f>CASHBOOK!D126</f>
        <v>WS Gardens</v>
      </c>
      <c r="E128" s="156">
        <f>CASHBOOK!G126</f>
        <v>69</v>
      </c>
      <c r="F128" s="3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1:16" ht="13.05" customHeight="1" x14ac:dyDescent="0.5">
      <c r="A129" s="5"/>
      <c r="B129" s="153" t="str">
        <f>CASHBOOK!B127</f>
        <v>11.08.22</v>
      </c>
      <c r="C129" s="143" t="str">
        <f>CASHBOOK!C127</f>
        <v>Payroll Services</v>
      </c>
      <c r="D129" s="143" t="str">
        <f>CASHBOOK!D127</f>
        <v>DM Payroll Services</v>
      </c>
      <c r="E129" s="157">
        <f>CASHBOOK!G127</f>
        <v>0</v>
      </c>
      <c r="F129" s="3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1:16" ht="13.05" customHeight="1" x14ac:dyDescent="0.5">
      <c r="A130" s="5"/>
      <c r="B130" s="152" t="str">
        <f>CASHBOOK!B128</f>
        <v>11.08.22</v>
      </c>
      <c r="C130" s="149" t="str">
        <f>CASHBOOK!C128</f>
        <v>Contractor's Labour Charges</v>
      </c>
      <c r="D130" s="149" t="str">
        <f>CASHBOOK!D128</f>
        <v>Colin Harrison</v>
      </c>
      <c r="E130" s="156">
        <f>CASHBOOK!G128</f>
        <v>0</v>
      </c>
      <c r="F130" s="3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1:16" ht="13.05" customHeight="1" x14ac:dyDescent="0.5">
      <c r="A131" s="5"/>
      <c r="B131" s="153" t="str">
        <f>CASHBOOK!B129</f>
        <v>11.08.22</v>
      </c>
      <c r="C131" s="143" t="str">
        <f>CASHBOOK!C129</f>
        <v>Contractor's Labour Charges</v>
      </c>
      <c r="D131" s="143" t="str">
        <f>CASHBOOK!D129</f>
        <v>Colin Harrison</v>
      </c>
      <c r="E131" s="157">
        <f>CASHBOOK!G129</f>
        <v>0</v>
      </c>
      <c r="F131" s="3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 ht="13.05" customHeight="1" x14ac:dyDescent="0.5">
      <c r="A132" s="5"/>
      <c r="B132" s="152" t="str">
        <f>CASHBOOK!B130</f>
        <v>17.08.22</v>
      </c>
      <c r="C132" s="149" t="str">
        <f>CASHBOOK!C130</f>
        <v>Emergency Plan contact number</v>
      </c>
      <c r="D132" s="149" t="str">
        <f>CASHBOOK!D130</f>
        <v>Vonage</v>
      </c>
      <c r="E132" s="156">
        <f>CASHBOOK!G130</f>
        <v>2.9</v>
      </c>
      <c r="F132" s="3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1:16" ht="13.05" customHeight="1" x14ac:dyDescent="0.5">
      <c r="A133" s="5"/>
      <c r="B133" s="153" t="str">
        <f>CASHBOOK!B131</f>
        <v>18.08.22</v>
      </c>
      <c r="C133" s="143" t="str">
        <f>CASHBOOK!C131</f>
        <v>PAYE &amp; NIC</v>
      </c>
      <c r="D133" s="143" t="str">
        <f>CASHBOOK!D131</f>
        <v>HMRC</v>
      </c>
      <c r="E133" s="157">
        <f>CASHBOOK!G131</f>
        <v>0</v>
      </c>
      <c r="F133" s="3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 ht="13.05" customHeight="1" x14ac:dyDescent="0.5">
      <c r="A134" s="5"/>
      <c r="B134" s="152" t="str">
        <f>CASHBOOK!B132</f>
        <v>22.08.22</v>
      </c>
      <c r="C134" s="149" t="str">
        <f>CASHBOOK!C132</f>
        <v>Charity payment</v>
      </c>
      <c r="D134" s="149" t="str">
        <f>CASHBOOK!D132</f>
        <v>CPRE</v>
      </c>
      <c r="E134" s="156">
        <f>CASHBOOK!G132</f>
        <v>0.36</v>
      </c>
      <c r="F134" s="3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16" ht="13.05" customHeight="1" x14ac:dyDescent="0.5">
      <c r="A135" s="5"/>
      <c r="B135" s="153" t="str">
        <f>CASHBOOK!B133</f>
        <v>25.08.22</v>
      </c>
      <c r="C135" s="143" t="str">
        <f>CASHBOOK!C133</f>
        <v>Hire charges</v>
      </c>
      <c r="D135" s="143" t="str">
        <f>CASHBOOK!D133</f>
        <v>Andy Loos Limited</v>
      </c>
      <c r="E135" s="157">
        <f>CASHBOOK!G133</f>
        <v>75.599999999999994</v>
      </c>
      <c r="F135" s="3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16" ht="13.05" customHeight="1" x14ac:dyDescent="0.5">
      <c r="A136" s="5"/>
      <c r="B136" s="152" t="str">
        <f>CASHBOOK!B134</f>
        <v>25.08.22</v>
      </c>
      <c r="C136" s="149" t="str">
        <f>CASHBOOK!C134</f>
        <v xml:space="preserve">Bank Transfer </v>
      </c>
      <c r="D136" s="149" t="str">
        <f>CASHBOOK!D134</f>
        <v>From Deposit Account</v>
      </c>
      <c r="E136" s="156">
        <f>CASHBOOK!G134</f>
        <v>0</v>
      </c>
      <c r="F136" s="3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16" ht="13.05" customHeight="1" x14ac:dyDescent="0.5">
      <c r="A137" s="5"/>
      <c r="B137" s="153" t="str">
        <f>CASHBOOK!B135</f>
        <v>31.08.22</v>
      </c>
      <c r="C137" s="143" t="str">
        <f>CASHBOOK!C135</f>
        <v>Wages for July 2022</v>
      </c>
      <c r="D137" s="143" t="str">
        <f>CASHBOOK!D135</f>
        <v>Clerk</v>
      </c>
      <c r="E137" s="157">
        <f>CASHBOOK!G135</f>
        <v>0</v>
      </c>
      <c r="F137" s="3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1:16" ht="13.05" customHeight="1" x14ac:dyDescent="0.5">
      <c r="A138" s="5"/>
      <c r="B138" s="152" t="str">
        <f>CASHBOOK!B136</f>
        <v>31.08.22</v>
      </c>
      <c r="C138" s="149" t="str">
        <f>CASHBOOK!C136</f>
        <v>Clerks Allowance &amp; Expenses for July 2022</v>
      </c>
      <c r="D138" s="149" t="str">
        <f>CASHBOOK!D136</f>
        <v>Clerk</v>
      </c>
      <c r="E138" s="156">
        <f>CASHBOOK!G136</f>
        <v>0</v>
      </c>
      <c r="F138" s="3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16" ht="13.05" customHeight="1" x14ac:dyDescent="0.5">
      <c r="A139" s="5"/>
      <c r="B139" s="153" t="str">
        <f>CASHBOOK!B137</f>
        <v>01.09.22</v>
      </c>
      <c r="C139" s="143" t="str">
        <f>CASHBOOK!C137</f>
        <v>Storage facility</v>
      </c>
      <c r="D139" s="143" t="str">
        <f>CASHBOOK!D137</f>
        <v xml:space="preserve">Orbit Housing </v>
      </c>
      <c r="E139" s="157">
        <f>CASHBOOK!G137</f>
        <v>8.74</v>
      </c>
      <c r="F139" s="3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 ht="13.05" customHeight="1" x14ac:dyDescent="0.5">
      <c r="A140" s="5"/>
      <c r="B140" s="152" t="str">
        <f>CASHBOOK!B138</f>
        <v>06.09.22</v>
      </c>
      <c r="C140" s="149" t="str">
        <f>CASHBOOK!C138</f>
        <v xml:space="preserve">Website </v>
      </c>
      <c r="D140" s="149" t="str">
        <f>CASHBOOK!D138</f>
        <v xml:space="preserve">Fasthosts </v>
      </c>
      <c r="E140" s="156">
        <f>CASHBOOK!G138</f>
        <v>2.33</v>
      </c>
      <c r="F140" s="3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16" ht="13.05" customHeight="1" x14ac:dyDescent="0.5">
      <c r="A141" s="5"/>
      <c r="B141" s="153" t="str">
        <f>CASHBOOK!B139</f>
        <v>12.09.22</v>
      </c>
      <c r="C141" s="143" t="str">
        <f>CASHBOOK!C139</f>
        <v>Slabs and timber loos and playground fencng</v>
      </c>
      <c r="D141" s="143" t="str">
        <f>CASHBOOK!D139</f>
        <v>Grafton Merchanting</v>
      </c>
      <c r="E141" s="157">
        <f>CASHBOOK!G139</f>
        <v>10.39</v>
      </c>
      <c r="F141" s="3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16" ht="13.05" customHeight="1" x14ac:dyDescent="0.5">
      <c r="A142" s="5"/>
      <c r="B142" s="152" t="str">
        <f>CASHBOOK!B140</f>
        <v>12.09.22</v>
      </c>
      <c r="C142" s="149" t="str">
        <f>CASHBOOK!C140</f>
        <v>One page spread local magazine [Sep 22]</v>
      </c>
      <c r="D142" s="149" t="str">
        <f>CASHBOOK!D140</f>
        <v>Henley Focus Magazine</v>
      </c>
      <c r="E142" s="156">
        <f>CASHBOOK!G140</f>
        <v>0</v>
      </c>
      <c r="F142" s="3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6" ht="13.05" customHeight="1" x14ac:dyDescent="0.5">
      <c r="A143" s="5"/>
      <c r="B143" s="153" t="str">
        <f>CASHBOOK!B141</f>
        <v>12.09.22</v>
      </c>
      <c r="C143" s="143" t="str">
        <f>CASHBOOK!C141</f>
        <v>Hire charges</v>
      </c>
      <c r="D143" s="143" t="str">
        <f>CASHBOOK!D141</f>
        <v>Andy Loos Limited</v>
      </c>
      <c r="E143" s="157">
        <f>CASHBOOK!G141</f>
        <v>82.8</v>
      </c>
      <c r="F143" s="3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16" ht="13.05" customHeight="1" x14ac:dyDescent="0.5">
      <c r="A144" s="5"/>
      <c r="B144" s="152" t="str">
        <f>CASHBOOK!B142</f>
        <v>12.09.22</v>
      </c>
      <c r="C144" s="149" t="str">
        <f>CASHBOOK!C142</f>
        <v>Insurance 2022-2023</v>
      </c>
      <c r="D144" s="149" t="str">
        <f>CASHBOOK!D142</f>
        <v>BHIB</v>
      </c>
      <c r="E144" s="156">
        <f>CASHBOOK!G142</f>
        <v>0</v>
      </c>
      <c r="F144" s="3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 ht="13.05" customHeight="1" x14ac:dyDescent="0.5">
      <c r="A145" s="5"/>
      <c r="B145" s="153" t="str">
        <f>CASHBOOK!B143</f>
        <v>15.09.22</v>
      </c>
      <c r="C145" s="143" t="str">
        <f>CASHBOOK!C143</f>
        <v>Second tranche 22-23 Precept payment</v>
      </c>
      <c r="D145" s="143" t="str">
        <f>CASHBOOK!D143</f>
        <v>SDC</v>
      </c>
      <c r="E145" s="157">
        <f>CASHBOOK!G143</f>
        <v>0</v>
      </c>
      <c r="F145" s="3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ht="13.05" customHeight="1" x14ac:dyDescent="0.5">
      <c r="A146" s="5"/>
      <c r="B146" s="152" t="str">
        <f>CASHBOOK!B144</f>
        <v>15.09.22</v>
      </c>
      <c r="C146" s="149" t="str">
        <f>CASHBOOK!C144</f>
        <v xml:space="preserve">Bank Transfer </v>
      </c>
      <c r="D146" s="149" t="str">
        <f>CASHBOOK!D144</f>
        <v>JPC Current&gt;Deposit</v>
      </c>
      <c r="E146" s="156">
        <f>CASHBOOK!G144</f>
        <v>0</v>
      </c>
      <c r="F146" s="3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 ht="13.05" customHeight="1" x14ac:dyDescent="0.5">
      <c r="A147" s="5"/>
      <c r="B147" s="153" t="str">
        <f>CASHBOOK!B145</f>
        <v>15.09.22</v>
      </c>
      <c r="C147" s="143" t="str">
        <f>CASHBOOK!C145</f>
        <v>Children's Play Areas</v>
      </c>
      <c r="D147" s="143" t="str">
        <f>CASHBOOK!D145</f>
        <v>Kompan</v>
      </c>
      <c r="E147" s="157">
        <f>CASHBOOK!G145</f>
        <v>40</v>
      </c>
      <c r="F147" s="3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 ht="13.05" customHeight="1" x14ac:dyDescent="0.5">
      <c r="A148" s="5"/>
      <c r="B148" s="152" t="str">
        <f>CASHBOOK!B146</f>
        <v>16.09.22</v>
      </c>
      <c r="C148" s="149" t="str">
        <f>CASHBOOK!C146</f>
        <v>Emergency Plan contact number</v>
      </c>
      <c r="D148" s="149" t="str">
        <f>CASHBOOK!D146</f>
        <v>Vonage</v>
      </c>
      <c r="E148" s="156">
        <f>CASHBOOK!G146</f>
        <v>2.9</v>
      </c>
      <c r="F148" s="3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 ht="13.05" customHeight="1" x14ac:dyDescent="0.5">
      <c r="A149" s="5"/>
      <c r="B149" s="153" t="str">
        <f>CASHBOOK!B147</f>
        <v>20.09.22</v>
      </c>
      <c r="C149" s="143" t="str">
        <f>CASHBOOK!C147</f>
        <v xml:space="preserve">Website </v>
      </c>
      <c r="D149" s="143" t="str">
        <f>CASHBOOK!D147</f>
        <v xml:space="preserve">Fasthosts </v>
      </c>
      <c r="E149" s="157">
        <f>CASHBOOK!G147</f>
        <v>2.4</v>
      </c>
      <c r="F149" s="3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 ht="13.05" customHeight="1" x14ac:dyDescent="0.5">
      <c r="A150" s="5"/>
      <c r="B150" s="152" t="str">
        <f>CASHBOOK!B148</f>
        <v>20.09.22</v>
      </c>
      <c r="C150" s="149" t="str">
        <f>CASHBOOK!C148</f>
        <v>Councillor Training</v>
      </c>
      <c r="D150" s="149" t="str">
        <f>CASHBOOK!D148</f>
        <v>WALC</v>
      </c>
      <c r="E150" s="156">
        <f>CASHBOOK!G148</f>
        <v>6</v>
      </c>
      <c r="F150" s="3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 ht="13.05" customHeight="1" x14ac:dyDescent="0.5">
      <c r="A151" s="5"/>
      <c r="B151" s="153" t="str">
        <f>CASHBOOK!B149</f>
        <v>29.09.22</v>
      </c>
      <c r="C151" s="143" t="str">
        <f>CASHBOOK!C149</f>
        <v>Councillor Training</v>
      </c>
      <c r="D151" s="143" t="str">
        <f>CASHBOOK!D149</f>
        <v>WALC</v>
      </c>
      <c r="E151" s="157">
        <f>CASHBOOK!G149</f>
        <v>6</v>
      </c>
      <c r="F151" s="3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ht="13.05" customHeight="1" x14ac:dyDescent="0.5">
      <c r="A152" s="5"/>
      <c r="B152" s="152" t="str">
        <f>CASHBOOK!B150</f>
        <v>30.09.22</v>
      </c>
      <c r="C152" s="149" t="str">
        <f>CASHBOOK!C150</f>
        <v>Wages for August 2022</v>
      </c>
      <c r="D152" s="149" t="str">
        <f>CASHBOOK!D150</f>
        <v>Clerk</v>
      </c>
      <c r="E152" s="156">
        <f>CASHBOOK!G150</f>
        <v>0</v>
      </c>
      <c r="F152" s="3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ht="13.05" customHeight="1" x14ac:dyDescent="0.5">
      <c r="A153" s="5"/>
      <c r="B153" s="153" t="str">
        <f>CASHBOOK!B151</f>
        <v>30.09.22</v>
      </c>
      <c r="C153" s="143" t="str">
        <f>CASHBOOK!C151</f>
        <v>Clerks Allowance &amp; Expenses for August 2022</v>
      </c>
      <c r="D153" s="143" t="str">
        <f>CASHBOOK!D151</f>
        <v>Clerk</v>
      </c>
      <c r="E153" s="157">
        <f>CASHBOOK!G151</f>
        <v>0</v>
      </c>
      <c r="F153" s="3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 ht="13.05" customHeight="1" x14ac:dyDescent="0.5">
      <c r="A154" s="5"/>
      <c r="B154" s="152" t="str">
        <f>CASHBOOK!B152</f>
        <v>03.10.22</v>
      </c>
      <c r="C154" s="149" t="str">
        <f>CASHBOOK!C152</f>
        <v>Storage facility</v>
      </c>
      <c r="D154" s="149" t="str">
        <f>CASHBOOK!D152</f>
        <v xml:space="preserve">Orbit Housing </v>
      </c>
      <c r="E154" s="156">
        <f>CASHBOOK!G152</f>
        <v>8.74</v>
      </c>
      <c r="F154" s="3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ht="13.05" customHeight="1" x14ac:dyDescent="0.5">
      <c r="A155" s="5"/>
      <c r="B155" s="153" t="str">
        <f>CASHBOOK!B153</f>
        <v>04.10.22</v>
      </c>
      <c r="C155" s="143" t="str">
        <f>CASHBOOK!C153</f>
        <v>Two page spread local magazine [Oct 22]</v>
      </c>
      <c r="D155" s="143" t="str">
        <f>CASHBOOK!D153</f>
        <v>Henley Focus Magazine</v>
      </c>
      <c r="E155" s="157">
        <f>CASHBOOK!G153</f>
        <v>0</v>
      </c>
      <c r="F155" s="3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1:16" ht="13.05" customHeight="1" x14ac:dyDescent="0.5">
      <c r="A156" s="5"/>
      <c r="B156" s="152" t="str">
        <f>CASHBOOK!B154</f>
        <v>04.10.22</v>
      </c>
      <c r="C156" s="149" t="str">
        <f>CASHBOOK!C154</f>
        <v>Consuktancy Service Rural Matters</v>
      </c>
      <c r="D156" s="149" t="str">
        <f>CASHBOOK!D154</f>
        <v>RMT</v>
      </c>
      <c r="E156" s="156">
        <f>CASHBOOK!G154</f>
        <v>14.4</v>
      </c>
      <c r="F156" s="3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 ht="13.05" customHeight="1" x14ac:dyDescent="0.5">
      <c r="A157" s="5"/>
      <c r="B157" s="153" t="str">
        <f>CASHBOOK!B155</f>
        <v>04.10.22</v>
      </c>
      <c r="C157" s="143" t="str">
        <f>CASHBOOK!C155</f>
        <v>Accountancy Software Services</v>
      </c>
      <c r="D157" s="143" t="str">
        <f>CASHBOOK!D155</f>
        <v>Advantage</v>
      </c>
      <c r="E157" s="157">
        <f>CASHBOOK!G155</f>
        <v>72</v>
      </c>
      <c r="F157" s="3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ht="13.05" customHeight="1" x14ac:dyDescent="0.5">
      <c r="A158" s="5"/>
      <c r="B158" s="152" t="str">
        <f>CASHBOOK!B156</f>
        <v>04.10.22</v>
      </c>
      <c r="C158" s="149" t="str">
        <f>CASHBOOK!C156</f>
        <v>Town publicity campaign</v>
      </c>
      <c r="D158" s="149" t="str">
        <f>CASHBOOK!D156</f>
        <v>Shakespeare's England</v>
      </c>
      <c r="E158" s="156">
        <f>CASHBOOK!G156</f>
        <v>60.35</v>
      </c>
      <c r="F158" s="3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 ht="13.05" customHeight="1" x14ac:dyDescent="0.5">
      <c r="A159" s="5"/>
      <c r="B159" s="153" t="str">
        <f>CASHBOOK!B157</f>
        <v>04.10.22</v>
      </c>
      <c r="C159" s="143" t="str">
        <f>CASHBOOK!C157</f>
        <v>Replacement flags [Stolen]</v>
      </c>
      <c r="D159" s="143" t="str">
        <f>CASHBOOK!D157</f>
        <v>Flagmakers Limited</v>
      </c>
      <c r="E159" s="157">
        <f>CASHBOOK!G157</f>
        <v>31.63</v>
      </c>
      <c r="F159" s="3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ht="13.05" customHeight="1" x14ac:dyDescent="0.5">
      <c r="A160" s="5"/>
      <c r="B160" s="152" t="str">
        <f>CASHBOOK!B158</f>
        <v>04.10.22</v>
      </c>
      <c r="C160" s="149" t="str">
        <f>CASHBOOK!C158</f>
        <v>Tree care [fallen willow at Littleworth]</v>
      </c>
      <c r="D160" s="149" t="str">
        <f>CASHBOOK!D158</f>
        <v>T Mousley &amp; Sons</v>
      </c>
      <c r="E160" s="156">
        <f>CASHBOOK!G158</f>
        <v>36</v>
      </c>
      <c r="F160" s="3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 ht="13.05" customHeight="1" x14ac:dyDescent="0.5">
      <c r="A161" s="5"/>
      <c r="B161" s="153" t="str">
        <f>CASHBOOK!B159</f>
        <v>04.10.22</v>
      </c>
      <c r="C161" s="143" t="str">
        <f>CASHBOOK!C159</f>
        <v>LG Membership Fees 2022-23</v>
      </c>
      <c r="D161" s="143" t="str">
        <f>CASHBOOK!D159</f>
        <v>SLCC</v>
      </c>
      <c r="E161" s="157">
        <f>CASHBOOK!G159</f>
        <v>0</v>
      </c>
      <c r="F161" s="3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spans="1:16" ht="13.05" customHeight="1" x14ac:dyDescent="0.5">
      <c r="A162" s="5"/>
      <c r="B162" s="152" t="str">
        <f>CASHBOOK!B160</f>
        <v>04.10.22</v>
      </c>
      <c r="C162" s="149" t="str">
        <f>CASHBOOK!C160</f>
        <v>Upkeep and mowing charges</v>
      </c>
      <c r="D162" s="149" t="str">
        <f>CASHBOOK!D160</f>
        <v>Colin Harrison</v>
      </c>
      <c r="E162" s="156">
        <f>CASHBOOK!G160</f>
        <v>0</v>
      </c>
      <c r="F162" s="3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16" ht="13.05" customHeight="1" x14ac:dyDescent="0.5">
      <c r="A163" s="5"/>
      <c r="B163" s="153" t="str">
        <f>CASHBOOK!B161</f>
        <v>04.10.22</v>
      </c>
      <c r="C163" s="143" t="str">
        <f>CASHBOOK!C161</f>
        <v>Upkeep and mowing charges</v>
      </c>
      <c r="D163" s="143" t="str">
        <f>CASHBOOK!D161</f>
        <v>Colin Harrison</v>
      </c>
      <c r="E163" s="157">
        <f>CASHBOOK!G161</f>
        <v>0</v>
      </c>
      <c r="F163" s="3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ht="13.05" customHeight="1" x14ac:dyDescent="0.5">
      <c r="A164" s="5"/>
      <c r="B164" s="152" t="str">
        <f>CASHBOOK!B162</f>
        <v>04.10.22</v>
      </c>
      <c r="C164" s="149" t="str">
        <f>CASHBOOK!C162</f>
        <v>Rental charges</v>
      </c>
      <c r="D164" s="149" t="str">
        <f>CASHBOOK!D162</f>
        <v>HWMT</v>
      </c>
      <c r="E164" s="156">
        <f>CASHBOOK!G162</f>
        <v>0</v>
      </c>
      <c r="F164" s="3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ht="13.05" customHeight="1" x14ac:dyDescent="0.5">
      <c r="A165" s="5"/>
      <c r="B165" s="153" t="str">
        <f>CASHBOOK!B163</f>
        <v>04.10.22</v>
      </c>
      <c r="C165" s="143" t="str">
        <f>CASHBOOK!C163</f>
        <v>Children's Play Areas</v>
      </c>
      <c r="D165" s="143" t="str">
        <f>CASHBOOK!D163</f>
        <v>Kompan</v>
      </c>
      <c r="E165" s="157">
        <f>CASHBOOK!G163</f>
        <v>40</v>
      </c>
      <c r="F165" s="3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 ht="13.05" customHeight="1" x14ac:dyDescent="0.5">
      <c r="A166" s="5"/>
      <c r="B166" s="152" t="str">
        <f>CASHBOOK!B164</f>
        <v>04.10.22</v>
      </c>
      <c r="C166" s="149" t="str">
        <f>CASHBOOK!C164</f>
        <v xml:space="preserve">Website </v>
      </c>
      <c r="D166" s="149" t="str">
        <f>CASHBOOK!D164</f>
        <v xml:space="preserve">Fasthosts </v>
      </c>
      <c r="E166" s="156">
        <f>CASHBOOK!G164</f>
        <v>2.33</v>
      </c>
      <c r="F166" s="3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spans="1:16" ht="13.05" customHeight="1" x14ac:dyDescent="0.5">
      <c r="A167" s="5"/>
      <c r="B167" s="153" t="str">
        <f>CASHBOOK!B165</f>
        <v>11.10.22</v>
      </c>
      <c r="C167" s="143" t="str">
        <f>CASHBOOK!C165</f>
        <v>Mislaid invoices and late payment charges</v>
      </c>
      <c r="D167" s="143" t="str">
        <f>CASHBOOK!D165</f>
        <v>WALC</v>
      </c>
      <c r="E167" s="157">
        <f>CASHBOOK!G165</f>
        <v>27</v>
      </c>
      <c r="F167" s="3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spans="1:16" ht="13.05" customHeight="1" x14ac:dyDescent="0.5">
      <c r="A168" s="5"/>
      <c r="B168" s="152" t="str">
        <f>CASHBOOK!B166</f>
        <v>17.10.22</v>
      </c>
      <c r="C168" s="149" t="str">
        <f>CASHBOOK!C166</f>
        <v xml:space="preserve">Bank Transfer </v>
      </c>
      <c r="D168" s="149" t="str">
        <f>CASHBOOK!D166</f>
        <v>From Deposit Account</v>
      </c>
      <c r="E168" s="156">
        <f>CASHBOOK!G166</f>
        <v>0</v>
      </c>
      <c r="F168" s="3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 ht="13.05" customHeight="1" x14ac:dyDescent="0.5">
      <c r="A169" s="5"/>
      <c r="B169" s="153" t="str">
        <f>CASHBOOK!B167</f>
        <v>17.10.22</v>
      </c>
      <c r="C169" s="143" t="str">
        <f>CASHBOOK!C167</f>
        <v>Granting Award 2022-23</v>
      </c>
      <c r="D169" s="143" t="str">
        <f>CASHBOOK!D167</f>
        <v>Joseph Hardy Trust</v>
      </c>
      <c r="E169" s="157">
        <f>CASHBOOK!G167</f>
        <v>0</v>
      </c>
      <c r="F169" s="3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 ht="13.05" customHeight="1" x14ac:dyDescent="0.5">
      <c r="A170" s="5"/>
      <c r="B170" s="152" t="str">
        <f>CASHBOOK!B168</f>
        <v>18.10.22</v>
      </c>
      <c r="C170" s="149" t="str">
        <f>CASHBOOK!C168</f>
        <v>Emergency Plan contact number</v>
      </c>
      <c r="D170" s="149" t="str">
        <f>CASHBOOK!D168</f>
        <v>Vonage</v>
      </c>
      <c r="E170" s="156">
        <f>CASHBOOK!G168</f>
        <v>2.9</v>
      </c>
      <c r="F170" s="3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1:16" ht="13.05" customHeight="1" x14ac:dyDescent="0.5">
      <c r="A171" s="5"/>
      <c r="B171" s="153" t="str">
        <f>CASHBOOK!B169</f>
        <v>25.10.22</v>
      </c>
      <c r="C171" s="143" t="str">
        <f>CASHBOOK!C169</f>
        <v>Skip for debris left from pond jetty ect Riverlands</v>
      </c>
      <c r="D171" s="143" t="str">
        <f>CASHBOOK!D169</f>
        <v>Redditch Skip Hire</v>
      </c>
      <c r="E171" s="157">
        <f>CASHBOOK!G169</f>
        <v>36</v>
      </c>
      <c r="F171" s="3"/>
      <c r="G171" s="5"/>
      <c r="H171" s="5"/>
      <c r="I171" s="5"/>
      <c r="J171" s="5"/>
      <c r="K171" s="5"/>
      <c r="L171" s="5"/>
      <c r="M171" s="5"/>
      <c r="N171" s="5"/>
      <c r="O171" s="5"/>
      <c r="P171" s="5"/>
    </row>
    <row r="172" spans="1:16" ht="13.05" customHeight="1" x14ac:dyDescent="0.5">
      <c r="A172" s="5"/>
      <c r="B172" s="152" t="str">
        <f>CASHBOOK!B170</f>
        <v>31.10.22</v>
      </c>
      <c r="C172" s="149" t="str">
        <f>CASHBOOK!C170</f>
        <v>Wages for August 2022</v>
      </c>
      <c r="D172" s="149" t="str">
        <f>CASHBOOK!D170</f>
        <v>Clerk Wages</v>
      </c>
      <c r="E172" s="156">
        <f>CASHBOOK!G170</f>
        <v>0</v>
      </c>
      <c r="F172" s="3"/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spans="1:16" ht="13.05" customHeight="1" x14ac:dyDescent="0.5">
      <c r="A173" s="5"/>
      <c r="B173" s="153" t="str">
        <f>CASHBOOK!B171</f>
        <v>31.10.22</v>
      </c>
      <c r="C173" s="143" t="str">
        <f>CASHBOOK!C171</f>
        <v>Clerks Allowance &amp; Expenses for August 2022</v>
      </c>
      <c r="D173" s="143" t="str">
        <f>CASHBOOK!D171</f>
        <v>Clerk Allowance</v>
      </c>
      <c r="E173" s="157">
        <f>CASHBOOK!G171</f>
        <v>0</v>
      </c>
      <c r="F173" s="3"/>
      <c r="G173" s="5"/>
      <c r="H173" s="5"/>
      <c r="I173" s="5"/>
      <c r="J173" s="5"/>
      <c r="K173" s="5"/>
      <c r="L173" s="5"/>
      <c r="M173" s="5"/>
      <c r="N173" s="5"/>
      <c r="O173" s="5"/>
      <c r="P173" s="5"/>
    </row>
    <row r="174" spans="1:16" ht="13.05" customHeight="1" thickBot="1" x14ac:dyDescent="0.55000000000000004">
      <c r="A174" s="5"/>
      <c r="B174" s="152"/>
      <c r="C174" s="149"/>
      <c r="D174" s="149"/>
      <c r="E174" s="156"/>
      <c r="F174" s="3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1:16" ht="18" customHeight="1" thickTop="1" thickBot="1" x14ac:dyDescent="0.55000000000000004">
      <c r="A175" s="5"/>
      <c r="B175" s="158"/>
      <c r="C175" s="295" t="s">
        <v>327</v>
      </c>
      <c r="D175" s="159" t="s">
        <v>296</v>
      </c>
      <c r="E175" s="160">
        <f>SUM(E4:E174)</f>
        <v>3604.6519999999996</v>
      </c>
      <c r="F175" s="3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 ht="18.600000000000001" thickTop="1" x14ac:dyDescent="0.5">
      <c r="A176" s="5"/>
      <c r="B176" s="3"/>
      <c r="C176" s="3"/>
      <c r="D176" s="3"/>
      <c r="E176" s="3"/>
      <c r="F176" s="3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 x14ac:dyDescent="0.5">
      <c r="A177" s="5"/>
      <c r="B177" s="3"/>
      <c r="C177" s="3"/>
      <c r="D177" s="3"/>
      <c r="E177" s="3"/>
      <c r="F177" s="3"/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spans="1:16" x14ac:dyDescent="0.5">
      <c r="A178" s="5"/>
      <c r="B178" s="3"/>
      <c r="C178" s="3"/>
      <c r="D178" s="3"/>
      <c r="E178" s="3"/>
      <c r="F178" s="3"/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spans="1:16" x14ac:dyDescent="0.5">
      <c r="A179" s="5"/>
      <c r="B179" s="3"/>
      <c r="C179" s="3"/>
      <c r="D179" s="3"/>
      <c r="E179" s="3"/>
      <c r="F179" s="3"/>
      <c r="G179" s="5"/>
      <c r="H179" s="5"/>
      <c r="I179" s="5"/>
      <c r="J179" s="5"/>
      <c r="K179" s="5"/>
      <c r="L179" s="5"/>
      <c r="M179" s="5"/>
      <c r="N179" s="5"/>
      <c r="O179" s="5"/>
      <c r="P179" s="5"/>
    </row>
    <row r="180" spans="1:16" x14ac:dyDescent="0.5">
      <c r="A180" s="5"/>
      <c r="B180" s="3"/>
      <c r="C180" s="3"/>
      <c r="D180" s="3"/>
      <c r="E180" s="3"/>
      <c r="F180" s="3"/>
      <c r="G180" s="5"/>
      <c r="H180" s="5"/>
      <c r="I180" s="5"/>
      <c r="J180" s="5"/>
      <c r="K180" s="5"/>
      <c r="L180" s="5"/>
      <c r="M180" s="5"/>
      <c r="N180" s="5"/>
      <c r="O180" s="5"/>
      <c r="P180" s="5"/>
    </row>
    <row r="181" spans="1:16" x14ac:dyDescent="0.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1:16" x14ac:dyDescent="0.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</row>
    <row r="183" spans="1:16" x14ac:dyDescent="0.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</row>
    <row r="184" spans="1:16" x14ac:dyDescent="0.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</row>
  </sheetData>
  <sheetProtection sheet="1" objects="1" scenarios="1" selectLockedCells="1" selectUnlockedCell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2660FD-A6B3-4441-8825-A88131616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021212-2B75-4DAF-B3AE-C5D323BF8A8E}">
  <ds:schemaRefs>
    <ds:schemaRef ds:uri="16c05727-aa75-4e4a-9b5f-8a80a1165891"/>
    <ds:schemaRef ds:uri="http://purl.org/dc/dcmitype/"/>
    <ds:schemaRef ds:uri="71af3243-3dd4-4a8d-8c0d-dd76da1f02a5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9908DF8-4EEB-4B57-B8FE-D7BF175A1C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TM04068895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CONTENTS</vt:lpstr>
      <vt:lpstr>CASHBOOK</vt:lpstr>
      <vt:lpstr>AGENDA ENTRY</vt:lpstr>
      <vt:lpstr>BUDGET TRACKING</vt:lpstr>
      <vt:lpstr>BANK RECONCILIATION</vt:lpstr>
      <vt:lpstr>BALANCE SHEET</vt:lpstr>
      <vt:lpstr>VAT RECOVERY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2019-06-20T10:50:09Z</dcterms:created>
  <dcterms:modified xsi:type="dcterms:W3CDTF">2022-11-02T08:06:01Z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